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ISTA" sheetId="1" r:id="rId4"/>
    <sheet state="visible" name="MATERIALES" sheetId="2" r:id="rId5"/>
    <sheet state="visible" name="HERRAMIENTAS" sheetId="3" r:id="rId6"/>
    <sheet state="visible" name="SERVICIOS" sheetId="4" r:id="rId7"/>
  </sheets>
  <definedNames/>
  <calcPr/>
</workbook>
</file>

<file path=xl/sharedStrings.xml><?xml version="1.0" encoding="utf-8"?>
<sst xmlns="http://schemas.openxmlformats.org/spreadsheetml/2006/main" count="302" uniqueCount="134">
  <si>
    <t>NOMBRE</t>
  </si>
  <si>
    <t>Unidades</t>
  </si>
  <si>
    <t>Users 29 (N +1) N = n cargos</t>
  </si>
  <si>
    <t>Requisitos mínimos in house</t>
  </si>
  <si>
    <t>Requisitos Recomendados in house</t>
  </si>
  <si>
    <t>Requisitos mínimos cloud</t>
  </si>
  <si>
    <t>Requisitos Recomendados cloud</t>
  </si>
  <si>
    <t xml:space="preserve">Servidor On Premise, </t>
  </si>
  <si>
    <t>Procesador</t>
  </si>
  <si>
    <t>Xeon 1.8 GHZ 2 Núcleos.</t>
  </si>
  <si>
    <t>Xeon 3.6 GHZ 4 Nucleos.</t>
  </si>
  <si>
    <t>Xeon 0.55 GHZ 1 Nucleo.</t>
  </si>
  <si>
    <t>core i7 2.2 GHZ 2 Nucleos.</t>
  </si>
  <si>
    <t>Xeon 0.733 GHZ 2 Nucleos.</t>
  </si>
  <si>
    <t>Xeon 1.6 GHZ 4 Nucleos.</t>
  </si>
  <si>
    <t>Xeon 0.5 GHZ 1 Nucleo.</t>
  </si>
  <si>
    <t>Xeon 1.0 GHZ 2 Nucleos.</t>
  </si>
  <si>
    <t xml:space="preserve">Servidor On Premise </t>
  </si>
  <si>
    <t>Ram</t>
  </si>
  <si>
    <t>8 GB</t>
  </si>
  <si>
    <t>16 GB</t>
  </si>
  <si>
    <t>6 GIGAS</t>
  </si>
  <si>
    <t>10 GB</t>
  </si>
  <si>
    <t>2 GB</t>
  </si>
  <si>
    <t>4 GB</t>
  </si>
  <si>
    <t>Router Corporativo Cisco</t>
  </si>
  <si>
    <t>DD</t>
  </si>
  <si>
    <t>2 DD De 500GB + 1 TB</t>
  </si>
  <si>
    <t>2 DD De 500GB + 1TB</t>
  </si>
  <si>
    <t>Firewall</t>
  </si>
  <si>
    <t>RED</t>
  </si>
  <si>
    <t>1 G</t>
  </si>
  <si>
    <t>Pachpanel</t>
  </si>
  <si>
    <t>SW 16 Port</t>
  </si>
  <si>
    <t>Rack</t>
  </si>
  <si>
    <t>Ups</t>
  </si>
  <si>
    <t>suscripcion sles</t>
  </si>
  <si>
    <t>windows server 2019 standar</t>
  </si>
  <si>
    <t>anydesk</t>
  </si>
  <si>
    <t>vmware</t>
  </si>
  <si>
    <t>suscripcion cloud azure</t>
  </si>
  <si>
    <t>suscripcion cloud aws</t>
  </si>
  <si>
    <t>cisco licencia</t>
  </si>
  <si>
    <t>Cable Utp</t>
  </si>
  <si>
    <t>211,2 M</t>
  </si>
  <si>
    <t>Metros  canaleta</t>
  </si>
  <si>
    <t>78 M</t>
  </si>
  <si>
    <t>Rj45</t>
  </si>
  <si>
    <t>Jacks Rj45</t>
  </si>
  <si>
    <t>Pachcore</t>
  </si>
  <si>
    <t>Organizador De Cables</t>
  </si>
  <si>
    <t>Ponchadora</t>
  </si>
  <si>
    <t>Tester De Utp</t>
  </si>
  <si>
    <t>Manilla</t>
  </si>
  <si>
    <t>Provador de tonos</t>
  </si>
  <si>
    <t>1 Año</t>
  </si>
  <si>
    <t>Costos Soporte</t>
  </si>
  <si>
    <t>1.1. MATERIALES</t>
  </si>
  <si>
    <t>TMR</t>
  </si>
  <si>
    <t>Descripción Técnica</t>
  </si>
  <si>
    <t>Unidad de medida</t>
  </si>
  <si>
    <t>Cantidad</t>
  </si>
  <si>
    <t>Fuente de financiamiento</t>
  </si>
  <si>
    <t>valor unitario sin iva]</t>
  </si>
  <si>
    <t>valor con iva</t>
  </si>
  <si>
    <t>valor con impuestos</t>
  </si>
  <si>
    <t xml:space="preserve">valor </t>
  </si>
  <si>
    <t>Valor Unitario Equipo de trabajo</t>
  </si>
  <si>
    <t>valor total</t>
  </si>
  <si>
    <t>Precio Usd</t>
  </si>
  <si>
    <t xml:space="preserve">        
PowerEdge T140, Xeon 3.6Ghz, 16 Ram, 4 DD 1 Tera</t>
  </si>
  <si>
    <t>unidad</t>
  </si>
  <si>
    <t>contado</t>
  </si>
  <si>
    <t>Unidad</t>
  </si>
  <si>
    <t>Contado</t>
  </si>
  <si>
    <t xml:space="preserve">        
PowerEdge T440 , Xeon Gold 3.4 Ghz 8GB Ram, 4 DD 1 TB,</t>
  </si>
  <si>
    <t>Router de Cisco RV260 VPN</t>
  </si>
  <si>
    <t>MX67-HW Cisco Meraki Cloud Managed Firewall 3 años de licencia empresarial LIC-ENT-3YR</t>
  </si>
  <si>
    <t>Conmutador no administrado CBS110-16T-D del negocio de Cisco | 16 puertos GE | Protección limitada de por vida (CBS110-16T-D)</t>
  </si>
  <si>
    <t>APC por SCHNEIDER ELECTRIC SRT96RMBP 3 kVA 96 V Smart UPS SRT btry PK 12 Fuente de alimentación SRT96RMBP</t>
  </si>
  <si>
    <t>INFINITE
Patch Panel Cat 6 de 24 Puertos</t>
  </si>
  <si>
    <t>APC NetShelter SV 42U Caja de seguridad (23.622 in de ancho x 41.732 in de profundidad (AR2400), color negro</t>
  </si>
  <si>
    <t>1 Year Subscription sles 1 año</t>
  </si>
  <si>
    <t>winodws estandar</t>
  </si>
  <si>
    <t>vmware workstation</t>
  </si>
  <si>
    <t>licencia cisco</t>
  </si>
  <si>
    <t>Team Viewer</t>
  </si>
  <si>
    <t>Canaleta x 18 (200CmUnidad)</t>
  </si>
  <si>
    <t>Cable Utp CaE5(305m)</t>
  </si>
  <si>
    <t>Plug Rj45 (Paquete X 100)</t>
  </si>
  <si>
    <t>Jacks Rj45 (Paquete de 50)</t>
  </si>
  <si>
    <t>Pacth core (Paquete de 24)</t>
  </si>
  <si>
    <t>Total</t>
  </si>
  <si>
    <t>1.2. EQUIPOS Y HERRAMIENTA</t>
  </si>
  <si>
    <t>Valor Unitario Sin Iva</t>
  </si>
  <si>
    <t>Valor Con Iva</t>
  </si>
  <si>
    <t>Valor Con Impuestos</t>
  </si>
  <si>
    <t xml:space="preserve">Valor </t>
  </si>
  <si>
    <t>Tester Cable Utp.</t>
  </si>
  <si>
    <t>Manilla Antiestatica.</t>
  </si>
  <si>
    <t>Provador De Tonos.</t>
  </si>
  <si>
    <t>Ponchadora RJ11 RJ45 Y RJ12</t>
  </si>
  <si>
    <t>1.3 SERVICIOS</t>
  </si>
  <si>
    <t>Valor Unitario Otras Fuentes de Financiamiento</t>
  </si>
  <si>
    <t>Valor Parcial Unitario Equipo de trabajo</t>
  </si>
  <si>
    <t>Valor Parcial Otras Fuentes de Financiamiento</t>
  </si>
  <si>
    <t>Microsoft Azure Estimate(Windows Server)</t>
  </si>
  <si>
    <t>Microsoft Azure Estimate(Centos Linux)</t>
  </si>
  <si>
    <t>Your Estimate</t>
  </si>
  <si>
    <t>Suscripción Linux Red Hat (SO)</t>
  </si>
  <si>
    <t>Aprendiz</t>
  </si>
  <si>
    <t>Service type</t>
  </si>
  <si>
    <t>Custom name</t>
  </si>
  <si>
    <t>Region</t>
  </si>
  <si>
    <t>Description</t>
  </si>
  <si>
    <t>Estimated monthly cost</t>
  </si>
  <si>
    <t>Estimated upfront cost</t>
  </si>
  <si>
    <t>Máquina Virtual Azure Windows</t>
  </si>
  <si>
    <t>Virtual Machines</t>
  </si>
  <si>
    <t>West US</t>
  </si>
  <si>
    <t>1 D2d v4 (2 vCPUs, 8 GB RAM) x 730 Hours; Windows – SQL Server; Pay as you go; 2 managed disks – S30, 100 transaction units; Inter Region transfer type, 5 GB outbound data transfer from West US to East Asia</t>
  </si>
  <si>
    <t>1 A2 v2 (2 vCPUs, 4 GB RAM) x 730 Hours; Linux – CentOS; Pay as you go; 2 managed disks – S30, 100 transaction units; Inter Region transfer type, 5 GB outbound data transfer from West US to East Asia</t>
  </si>
  <si>
    <t>Máquina Virtual Azure Centos Linux</t>
  </si>
  <si>
    <t>Support</t>
  </si>
  <si>
    <t>Amazon EC2
Centos Linux.</t>
  </si>
  <si>
    <t>Licensing Program</t>
  </si>
  <si>
    <t>Microsoft Online Services Agreement</t>
  </si>
  <si>
    <t>Amazon EC2
Windows Server.</t>
  </si>
  <si>
    <t>Azure SQL Database</t>
  </si>
  <si>
    <t>Disclaimer</t>
  </si>
  <si>
    <t>All prices shown are in US Dollar ($). This is a summary estimate, not a quote. For up to date pricing information please visit https://azure.microsoft.com/pricing/calculator/</t>
  </si>
  <si>
    <t>This estimate was created at 6/22/2021 1:16:24 AM UTC.</t>
  </si>
  <si>
    <t>This estimate was created at 6/22/2021 1:13:41 AM UTC.</t>
  </si>
  <si>
    <t>This estimate was created at 6/22/2021 12:59:18 AM UTC.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</si>
</sst>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&quot;$&quot;#,##0.00"/>
    <numFmt numFmtId="165" formatCode="&quot;$&quot;#,##0"/>
  </numFmts>
  <fonts count="27">
    <font>
      <sz val="10.0"/>
      <color rgb="FF000000"/>
      <name val="Arial"/>
    </font>
    <font>
      <color theme="1"/>
      <name val="Arial"/>
    </font>
    <font>
      <sz val="9.0"/>
      <color rgb="FF000000"/>
      <name val="Arial"/>
    </font>
    <font>
      <sz val="12.0"/>
      <color rgb="FF000000"/>
      <name val="&quot;Times New Roman&quot;"/>
    </font>
    <font>
      <sz val="11.0"/>
      <color rgb="FF000000"/>
      <name val="Arial"/>
    </font>
    <font>
      <b/>
      <sz val="11.0"/>
      <color rgb="FF000000"/>
      <name val="Arial"/>
    </font>
    <font/>
    <font>
      <b/>
      <sz val="9.0"/>
      <color rgb="FF000000"/>
      <name val="Calibri"/>
    </font>
    <font>
      <b/>
      <sz val="12.0"/>
      <color rgb="FF000000"/>
      <name val="Times New Roman"/>
    </font>
    <font>
      <b/>
      <sz val="12.0"/>
      <color rgb="FF800000"/>
      <name val="Arial"/>
    </font>
    <font>
      <sz val="12.0"/>
      <color rgb="FFFF9900"/>
      <name val="Arial"/>
    </font>
    <font>
      <sz val="12.0"/>
    </font>
    <font>
      <sz val="12.0"/>
      <color rgb="FF000000"/>
      <name val="Times New Roman"/>
    </font>
    <font>
      <sz val="12.0"/>
      <color theme="1"/>
      <name val="Arial"/>
    </font>
    <font>
      <sz val="12.0"/>
      <color theme="1"/>
      <name val="Times New Roman"/>
    </font>
    <font>
      <sz val="12.0"/>
      <name val="Times New Roman"/>
    </font>
    <font>
      <sz val="12.0"/>
      <color rgb="FF000000"/>
      <name val="Calibri"/>
    </font>
    <font>
      <sz val="12.0"/>
      <color rgb="FF333333"/>
    </font>
    <font>
      <sz val="12.0"/>
      <color rgb="FF333333"/>
      <name val="Times New Roman"/>
    </font>
    <font>
      <b/>
      <sz val="14.0"/>
      <color theme="1"/>
      <name val="Arial"/>
    </font>
    <font>
      <sz val="11.0"/>
      <color theme="1"/>
      <name val="&quot;Segoe UI Light&quot;"/>
    </font>
    <font>
      <b/>
      <sz val="12.0"/>
      <color theme="1"/>
      <name val="&quot;Segoe UI Light&quot;"/>
    </font>
    <font>
      <b/>
      <sz val="11.0"/>
      <color theme="1"/>
      <name val="&quot;Segoe UI Light&quot;"/>
    </font>
    <font>
      <b/>
      <sz val="11.0"/>
      <color theme="1"/>
      <name val="Arial"/>
    </font>
    <font>
      <i/>
      <sz val="11.0"/>
      <color theme="1"/>
      <name val="&quot;Segoe UI Light&quot;"/>
    </font>
    <font>
      <b/>
      <sz val="12.0"/>
      <color rgb="FF000000"/>
      <name val="&quot;Times New Roman&quot;"/>
    </font>
    <font>
      <sz val="11.0"/>
      <color theme="1"/>
      <name val="Arial"/>
    </font>
  </fonts>
  <fills count="10">
    <fill>
      <patternFill patternType="none"/>
    </fill>
    <fill>
      <patternFill patternType="lightGray"/>
    </fill>
    <fill>
      <patternFill patternType="solid">
        <fgColor rgb="FFB7B7B7"/>
        <bgColor rgb="FFB7B7B7"/>
      </patternFill>
    </fill>
    <fill>
      <patternFill patternType="solid">
        <fgColor rgb="FFFFFFFF"/>
        <bgColor rgb="FFFFFFFF"/>
      </patternFill>
    </fill>
    <fill>
      <patternFill patternType="solid">
        <fgColor rgb="FFCCCCCC"/>
        <bgColor rgb="FFCCCCCC"/>
      </patternFill>
    </fill>
    <fill>
      <patternFill patternType="solid">
        <fgColor rgb="FFD9D9D9"/>
        <bgColor rgb="FFD9D9D9"/>
      </patternFill>
    </fill>
    <fill>
      <patternFill patternType="solid">
        <fgColor rgb="FFFFFF00"/>
        <bgColor rgb="FFFFFF00"/>
      </patternFill>
    </fill>
    <fill>
      <patternFill patternType="solid">
        <fgColor rgb="FFDDEBF7"/>
        <bgColor rgb="FFDDEBF7"/>
      </patternFill>
    </fill>
    <fill>
      <patternFill patternType="solid">
        <fgColor rgb="FFF9F9F9"/>
        <bgColor rgb="FFF9F9F9"/>
      </patternFill>
    </fill>
    <fill>
      <patternFill patternType="solid">
        <fgColor rgb="FFD3D3D3"/>
        <bgColor rgb="FFD3D3D3"/>
      </patternFill>
    </fill>
  </fills>
  <borders count="13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top style="thin">
        <color rgb="FF000000"/>
      </top>
    </border>
    <border>
      <left style="thin">
        <color rgb="FF000000"/>
      </left>
      <top style="thin">
        <color rgb="FF000000"/>
      </top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  <bottom style="thin">
        <color rgb="FF000000"/>
      </bottom>
    </border>
    <border>
      <right style="thin">
        <color rgb="FF000000"/>
      </right>
      <top style="thin">
        <color rgb="FF000000"/>
      </top>
    </border>
  </borders>
  <cellStyleXfs count="1">
    <xf borderId="0" fillId="0" fontId="0" numFmtId="0" applyAlignment="1" applyFont="1"/>
  </cellStyleXfs>
  <cellXfs count="165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vertical="center"/>
    </xf>
    <xf borderId="0" fillId="3" fontId="1" numFmtId="0" xfId="0" applyAlignment="1" applyFill="1" applyFont="1">
      <alignment horizontal="center" readingOrder="0" vertical="center"/>
    </xf>
    <xf borderId="0" fillId="3" fontId="2" numFmtId="0" xfId="0" applyAlignment="1" applyFont="1">
      <alignment horizontal="left" readingOrder="0" shrinkToFit="0" wrapText="1"/>
    </xf>
    <xf borderId="1" fillId="4" fontId="3" numFmtId="0" xfId="0" applyAlignment="1" applyBorder="1" applyFill="1" applyFont="1">
      <alignment horizontal="left" readingOrder="0" shrinkToFit="0" wrapText="1"/>
    </xf>
    <xf borderId="1" fillId="5" fontId="3" numFmtId="0" xfId="0" applyAlignment="1" applyBorder="1" applyFill="1" applyFont="1">
      <alignment horizontal="left" readingOrder="0" shrinkToFit="0" wrapText="1"/>
    </xf>
    <xf borderId="1" fillId="3" fontId="1" numFmtId="0" xfId="0" applyAlignment="1" applyBorder="1" applyFont="1">
      <alignment readingOrder="0"/>
    </xf>
    <xf borderId="1" fillId="3" fontId="1" numFmtId="0" xfId="0" applyAlignment="1" applyBorder="1" applyFont="1">
      <alignment horizontal="center" readingOrder="0"/>
    </xf>
    <xf borderId="0" fillId="3" fontId="1" numFmtId="0" xfId="0" applyFont="1"/>
    <xf borderId="0" fillId="3" fontId="4" numFmtId="0" xfId="0" applyAlignment="1" applyFont="1">
      <alignment horizontal="left" readingOrder="0" shrinkToFit="0" wrapText="1"/>
    </xf>
    <xf borderId="1" fillId="4" fontId="4" numFmtId="0" xfId="0" applyAlignment="1" applyBorder="1" applyFont="1">
      <alignment horizontal="left" readingOrder="0" shrinkToFit="0" wrapText="1"/>
    </xf>
    <xf borderId="1" fillId="3" fontId="5" numFmtId="0" xfId="0" applyAlignment="1" applyBorder="1" applyFont="1">
      <alignment horizontal="center" readingOrder="0" shrinkToFit="0" wrapText="1"/>
    </xf>
    <xf borderId="0" fillId="3" fontId="5" numFmtId="0" xfId="0" applyAlignment="1" applyFont="1">
      <alignment horizontal="left" readingOrder="0" shrinkToFit="0" wrapText="1"/>
    </xf>
    <xf borderId="1" fillId="5" fontId="4" numFmtId="0" xfId="0" applyAlignment="1" applyBorder="1" applyFont="1">
      <alignment horizontal="left" readingOrder="0" shrinkToFit="0" wrapText="1"/>
    </xf>
    <xf borderId="1" fillId="3" fontId="5" numFmtId="0" xfId="0" applyAlignment="1" applyBorder="1" applyFont="1">
      <alignment horizontal="center" readingOrder="0" shrinkToFit="0" vertical="center" wrapText="1"/>
    </xf>
    <xf borderId="0" fillId="3" fontId="5" numFmtId="0" xfId="0" applyAlignment="1" applyFont="1">
      <alignment horizontal="center" readingOrder="0" shrinkToFit="0" vertical="center" wrapText="1"/>
    </xf>
    <xf borderId="1" fillId="5" fontId="4" numFmtId="0" xfId="0" applyAlignment="1" applyBorder="1" applyFont="1">
      <alignment horizontal="center" readingOrder="0" shrinkToFit="0" vertical="center" wrapText="1"/>
    </xf>
    <xf borderId="1" fillId="0" fontId="1" numFmtId="0" xfId="0" applyBorder="1" applyFont="1"/>
    <xf borderId="1" fillId="0" fontId="1" numFmtId="0" xfId="0" applyAlignment="1" applyBorder="1" applyFont="1">
      <alignment horizontal="center"/>
    </xf>
    <xf borderId="1" fillId="3" fontId="1" numFmtId="0" xfId="0" applyBorder="1" applyFont="1"/>
    <xf borderId="1" fillId="3" fontId="1" numFmtId="0" xfId="0" applyAlignment="1" applyBorder="1" applyFont="1">
      <alignment horizontal="center"/>
    </xf>
    <xf borderId="1" fillId="0" fontId="1" numFmtId="0" xfId="0" applyAlignment="1" applyBorder="1" applyFont="1">
      <alignment readingOrder="0"/>
    </xf>
    <xf borderId="1" fillId="0" fontId="1" numFmtId="0" xfId="0" applyAlignment="1" applyBorder="1" applyFont="1">
      <alignment horizontal="center" readingOrder="0"/>
    </xf>
    <xf borderId="1" fillId="0" fontId="6" numFmtId="0" xfId="0" applyAlignment="1" applyBorder="1" applyFont="1">
      <alignment readingOrder="0"/>
    </xf>
    <xf borderId="2" fillId="2" fontId="1" numFmtId="0" xfId="0" applyAlignment="1" applyBorder="1" applyFont="1">
      <alignment horizontal="center" readingOrder="0"/>
    </xf>
    <xf borderId="3" fillId="0" fontId="6" numFmtId="0" xfId="0" applyBorder="1" applyFont="1"/>
    <xf borderId="4" fillId="0" fontId="6" numFmtId="0" xfId="0" applyBorder="1" applyFont="1"/>
    <xf borderId="1" fillId="4" fontId="1" numFmtId="0" xfId="0" applyAlignment="1" applyBorder="1" applyFont="1">
      <alignment readingOrder="0"/>
    </xf>
    <xf borderId="1" fillId="0" fontId="1" numFmtId="4" xfId="0" applyBorder="1" applyFont="1" applyNumberFormat="1"/>
    <xf borderId="2" fillId="0" fontId="7" numFmtId="0" xfId="0" applyAlignment="1" applyBorder="1" applyFont="1">
      <alignment horizontal="center" readingOrder="0"/>
    </xf>
    <xf borderId="0" fillId="0" fontId="1" numFmtId="0" xfId="0" applyAlignment="1" applyFont="1">
      <alignment readingOrder="0"/>
    </xf>
    <xf borderId="5" fillId="5" fontId="8" numFmtId="0" xfId="0" applyAlignment="1" applyBorder="1" applyFont="1">
      <alignment horizontal="center" readingOrder="0" shrinkToFit="0" wrapText="1"/>
    </xf>
    <xf borderId="5" fillId="5" fontId="8" numFmtId="0" xfId="0" applyAlignment="1" applyBorder="1" applyFont="1">
      <alignment horizontal="center" readingOrder="0" shrinkToFit="0" vertical="center" wrapText="1"/>
    </xf>
    <xf borderId="1" fillId="5" fontId="8" numFmtId="0" xfId="0" applyAlignment="1" applyBorder="1" applyFont="1">
      <alignment horizontal="center" readingOrder="0" shrinkToFit="0" vertical="center" wrapText="1"/>
    </xf>
    <xf borderId="5" fillId="6" fontId="8" numFmtId="0" xfId="0" applyAlignment="1" applyBorder="1" applyFill="1" applyFont="1">
      <alignment horizontal="center" readingOrder="0" shrinkToFit="0" vertical="center" wrapText="1"/>
    </xf>
    <xf borderId="0" fillId="3" fontId="9" numFmtId="4" xfId="0" applyAlignment="1" applyFont="1" applyNumberFormat="1">
      <alignment readingOrder="0"/>
    </xf>
    <xf borderId="6" fillId="0" fontId="6" numFmtId="0" xfId="0" applyBorder="1" applyFont="1"/>
    <xf borderId="0" fillId="0" fontId="10" numFmtId="0" xfId="0" applyFont="1"/>
    <xf borderId="1" fillId="0" fontId="11" numFmtId="0" xfId="0" applyAlignment="1" applyBorder="1" applyFont="1">
      <alignment horizontal="center" readingOrder="0" shrinkToFit="0" wrapText="1"/>
    </xf>
    <xf borderId="1" fillId="0" fontId="11" numFmtId="0" xfId="0" applyAlignment="1" applyBorder="1" applyFont="1">
      <alignment horizontal="center" readingOrder="0"/>
    </xf>
    <xf borderId="1" fillId="0" fontId="12" numFmtId="0" xfId="0" applyAlignment="1" applyBorder="1" applyFont="1">
      <alignment horizontal="center" readingOrder="0"/>
    </xf>
    <xf borderId="1" fillId="0" fontId="11" numFmtId="164" xfId="0" applyAlignment="1" applyBorder="1" applyFont="1" applyNumberFormat="1">
      <alignment horizontal="center" readingOrder="0"/>
    </xf>
    <xf borderId="1" fillId="0" fontId="13" numFmtId="164" xfId="0" applyAlignment="1" applyBorder="1" applyFont="1" applyNumberFormat="1">
      <alignment horizontal="center" readingOrder="0"/>
    </xf>
    <xf borderId="1" fillId="0" fontId="13" numFmtId="164" xfId="0" applyAlignment="1" applyBorder="1" applyFont="1" applyNumberFormat="1">
      <alignment horizontal="center"/>
    </xf>
    <xf borderId="1" fillId="0" fontId="14" numFmtId="0" xfId="0" applyAlignment="1" applyBorder="1" applyFont="1">
      <alignment shrinkToFit="0" wrapText="1"/>
    </xf>
    <xf borderId="1" fillId="0" fontId="14" numFmtId="0" xfId="0" applyAlignment="1" applyBorder="1" applyFont="1">
      <alignment readingOrder="0"/>
    </xf>
    <xf borderId="1" fillId="0" fontId="15" numFmtId="0" xfId="0" applyAlignment="1" applyBorder="1" applyFont="1">
      <alignment horizontal="center" readingOrder="0"/>
    </xf>
    <xf borderId="1" fillId="0" fontId="14" numFmtId="3" xfId="0" applyAlignment="1" applyBorder="1" applyFont="1" applyNumberFormat="1">
      <alignment readingOrder="0"/>
    </xf>
    <xf borderId="1" fillId="0" fontId="14" numFmtId="164" xfId="0" applyBorder="1" applyFont="1" applyNumberFormat="1"/>
    <xf borderId="1" fillId="0" fontId="12" numFmtId="3" xfId="0" applyAlignment="1" applyBorder="1" applyFont="1" applyNumberFormat="1">
      <alignment horizontal="center" readingOrder="0"/>
    </xf>
    <xf borderId="1" fillId="0" fontId="14" numFmtId="0" xfId="0" applyAlignment="1" applyBorder="1" applyFont="1">
      <alignment horizontal="center"/>
    </xf>
    <xf borderId="1" fillId="3" fontId="12" numFmtId="0" xfId="0" applyAlignment="1" applyBorder="1" applyFont="1">
      <alignment horizontal="center" readingOrder="0"/>
    </xf>
    <xf borderId="1" fillId="0" fontId="16" numFmtId="0" xfId="0" applyAlignment="1" applyBorder="1" applyFont="1">
      <alignment horizontal="center" readingOrder="0"/>
    </xf>
    <xf borderId="1" fillId="0" fontId="14" numFmtId="0" xfId="0" applyAlignment="1" applyBorder="1" applyFont="1">
      <alignment shrinkToFit="0" vertical="center" wrapText="1"/>
    </xf>
    <xf borderId="0" fillId="3" fontId="4" numFmtId="164" xfId="0" applyAlignment="1" applyFont="1" applyNumberFormat="1">
      <alignment horizontal="center"/>
    </xf>
    <xf borderId="1" fillId="3" fontId="4" numFmtId="164" xfId="0" applyAlignment="1" applyBorder="1" applyFont="1" applyNumberFormat="1">
      <alignment horizontal="center"/>
    </xf>
    <xf borderId="1" fillId="0" fontId="14" numFmtId="0" xfId="0" applyBorder="1" applyFont="1"/>
    <xf borderId="1" fillId="0" fontId="15" numFmtId="0" xfId="0" applyAlignment="1" applyBorder="1" applyFont="1">
      <alignment readingOrder="0"/>
    </xf>
    <xf borderId="1" fillId="0" fontId="6" numFmtId="0" xfId="0" applyAlignment="1" applyBorder="1" applyFont="1">
      <alignment horizontal="center" readingOrder="0"/>
    </xf>
    <xf borderId="5" fillId="3" fontId="17" numFmtId="0" xfId="0" applyAlignment="1" applyBorder="1" applyFont="1">
      <alignment horizontal="center" readingOrder="0"/>
    </xf>
    <xf borderId="5" fillId="0" fontId="11" numFmtId="0" xfId="0" applyAlignment="1" applyBorder="1" applyFont="1">
      <alignment horizontal="center" readingOrder="0"/>
    </xf>
    <xf borderId="5" fillId="0" fontId="12" numFmtId="0" xfId="0" applyAlignment="1" applyBorder="1" applyFont="1">
      <alignment horizontal="center" readingOrder="0"/>
    </xf>
    <xf borderId="5" fillId="0" fontId="13" numFmtId="164" xfId="0" applyAlignment="1" applyBorder="1" applyFont="1" applyNumberFormat="1">
      <alignment horizontal="center"/>
    </xf>
    <xf borderId="5" fillId="0" fontId="14" numFmtId="0" xfId="0" applyAlignment="1" applyBorder="1" applyFont="1">
      <alignment shrinkToFit="0" wrapText="1"/>
    </xf>
    <xf borderId="7" fillId="3" fontId="17" numFmtId="0" xfId="0" applyAlignment="1" applyBorder="1" applyFont="1">
      <alignment horizontal="center" readingOrder="0"/>
    </xf>
    <xf borderId="7" fillId="0" fontId="11" numFmtId="0" xfId="0" applyAlignment="1" applyBorder="1" applyFont="1">
      <alignment horizontal="center" readingOrder="0"/>
    </xf>
    <xf borderId="7" fillId="0" fontId="12" numFmtId="0" xfId="0" applyAlignment="1" applyBorder="1" applyFont="1">
      <alignment horizontal="center" readingOrder="0"/>
    </xf>
    <xf borderId="7" fillId="0" fontId="11" numFmtId="164" xfId="0" applyAlignment="1" applyBorder="1" applyFont="1" applyNumberFormat="1">
      <alignment horizontal="center"/>
    </xf>
    <xf borderId="7" fillId="0" fontId="11" numFmtId="0" xfId="0" applyAlignment="1" applyBorder="1" applyFont="1">
      <alignment horizontal="center"/>
    </xf>
    <xf borderId="5" fillId="0" fontId="15" numFmtId="0" xfId="0" applyAlignment="1" applyBorder="1" applyFont="1">
      <alignment shrinkToFit="0" wrapText="1"/>
    </xf>
    <xf borderId="5" fillId="0" fontId="15" numFmtId="0" xfId="0" applyAlignment="1" applyBorder="1" applyFont="1">
      <alignment readingOrder="0"/>
    </xf>
    <xf borderId="5" fillId="0" fontId="6" numFmtId="0" xfId="0" applyBorder="1" applyFont="1"/>
    <xf borderId="5" fillId="6" fontId="14" numFmtId="164" xfId="0" applyBorder="1" applyFont="1" applyNumberFormat="1"/>
    <xf borderId="7" fillId="0" fontId="15" numFmtId="0" xfId="0" applyAlignment="1" applyBorder="1" applyFont="1">
      <alignment shrinkToFit="0" vertical="bottom" wrapText="0"/>
    </xf>
    <xf borderId="7" fillId="0" fontId="15" numFmtId="0" xfId="0" applyAlignment="1" applyBorder="1" applyFont="1">
      <alignment readingOrder="0"/>
    </xf>
    <xf borderId="7" fillId="0" fontId="15" numFmtId="0" xfId="0" applyAlignment="1" applyBorder="1" applyFont="1">
      <alignment horizontal="center"/>
    </xf>
    <xf borderId="7" fillId="0" fontId="15" numFmtId="0" xfId="0" applyAlignment="1" applyBorder="1" applyFont="1">
      <alignment horizontal="center" readingOrder="0"/>
    </xf>
    <xf borderId="7" fillId="0" fontId="15" numFmtId="0" xfId="0" applyBorder="1" applyFont="1"/>
    <xf borderId="0" fillId="0" fontId="11" numFmtId="0" xfId="0" applyAlignment="1" applyFont="1">
      <alignment horizontal="center" readingOrder="0" shrinkToFit="0" wrapText="1"/>
    </xf>
    <xf borderId="0" fillId="0" fontId="16" numFmtId="0" xfId="0" applyAlignment="1" applyFont="1">
      <alignment horizontal="center" readingOrder="0"/>
    </xf>
    <xf borderId="0" fillId="0" fontId="11" numFmtId="0" xfId="0" applyAlignment="1" applyFont="1">
      <alignment horizontal="center" readingOrder="0"/>
    </xf>
    <xf borderId="0" fillId="0" fontId="12" numFmtId="0" xfId="0" applyAlignment="1" applyFont="1">
      <alignment horizontal="center" readingOrder="0"/>
    </xf>
    <xf borderId="0" fillId="0" fontId="11" numFmtId="164" xfId="0" applyAlignment="1" applyFont="1" applyNumberFormat="1">
      <alignment horizontal="center"/>
    </xf>
    <xf borderId="0" fillId="0" fontId="11" numFmtId="0" xfId="0" applyAlignment="1" applyFont="1">
      <alignment horizontal="center"/>
    </xf>
    <xf borderId="0" fillId="0" fontId="15" numFmtId="0" xfId="0" applyFont="1"/>
    <xf borderId="0" fillId="0" fontId="15" numFmtId="0" xfId="0" applyAlignment="1" applyFont="1">
      <alignment readingOrder="0"/>
    </xf>
    <xf borderId="0" fillId="0" fontId="15" numFmtId="0" xfId="0" applyAlignment="1" applyFont="1">
      <alignment horizontal="center"/>
    </xf>
    <xf borderId="0" fillId="0" fontId="15" numFmtId="0" xfId="0" applyAlignment="1" applyFont="1">
      <alignment horizontal="center" readingOrder="0"/>
    </xf>
    <xf borderId="0" fillId="0" fontId="15" numFmtId="0" xfId="0" applyAlignment="1" applyFont="1">
      <alignment shrinkToFit="0" wrapText="1"/>
    </xf>
    <xf borderId="0" fillId="0" fontId="11" numFmtId="0" xfId="0" applyAlignment="1" applyFont="1">
      <alignment horizontal="center" readingOrder="0" vertical="center"/>
    </xf>
    <xf borderId="0" fillId="0" fontId="6" numFmtId="0" xfId="0" applyAlignment="1" applyFont="1">
      <alignment horizontal="center" readingOrder="0" vertical="center"/>
    </xf>
    <xf borderId="0" fillId="0" fontId="6" numFmtId="0" xfId="0" applyAlignment="1" applyFont="1">
      <alignment horizontal="center" readingOrder="0"/>
    </xf>
    <xf borderId="0" fillId="3" fontId="15" numFmtId="164" xfId="0" applyFont="1" applyNumberFormat="1"/>
    <xf borderId="0" fillId="0" fontId="11" numFmtId="0" xfId="0" applyAlignment="1" applyFont="1">
      <alignment horizontal="center" readingOrder="0" vertical="top"/>
    </xf>
    <xf borderId="0" fillId="3" fontId="14" numFmtId="0" xfId="0" applyAlignment="1" applyFont="1">
      <alignment shrinkToFit="0" wrapText="1"/>
    </xf>
    <xf borderId="0" fillId="3" fontId="15" numFmtId="0" xfId="0" applyAlignment="1" applyFont="1">
      <alignment readingOrder="0"/>
    </xf>
    <xf borderId="0" fillId="3" fontId="6" numFmtId="0" xfId="0" applyFont="1"/>
    <xf borderId="4" fillId="0" fontId="7" numFmtId="0" xfId="0" applyAlignment="1" applyBorder="1" applyFont="1">
      <alignment horizontal="center"/>
    </xf>
    <xf borderId="1" fillId="0" fontId="13" numFmtId="0" xfId="0" applyAlignment="1" applyBorder="1" applyFont="1">
      <alignment horizontal="center" readingOrder="0" shrinkToFit="0" wrapText="1"/>
    </xf>
    <xf borderId="1" fillId="0" fontId="13" numFmtId="0" xfId="0" applyAlignment="1" applyBorder="1" applyFont="1">
      <alignment horizontal="center" readingOrder="0"/>
    </xf>
    <xf borderId="5" fillId="0" fontId="13" numFmtId="0" xfId="0" applyAlignment="1" applyBorder="1" applyFont="1">
      <alignment horizontal="center" readingOrder="0" shrinkToFit="0" wrapText="1"/>
    </xf>
    <xf borderId="5" fillId="0" fontId="13" numFmtId="0" xfId="0" applyAlignment="1" applyBorder="1" applyFont="1">
      <alignment horizontal="center" readingOrder="0"/>
    </xf>
    <xf borderId="7" fillId="0" fontId="13" numFmtId="0" xfId="0" applyAlignment="1" applyBorder="1" applyFont="1">
      <alignment horizontal="center" readingOrder="0" shrinkToFit="0" wrapText="1"/>
    </xf>
    <xf borderId="7" fillId="0" fontId="13" numFmtId="0" xfId="0" applyAlignment="1" applyBorder="1" applyFont="1">
      <alignment horizontal="center" readingOrder="0"/>
    </xf>
    <xf borderId="7" fillId="0" fontId="13" numFmtId="164" xfId="0" applyAlignment="1" applyBorder="1" applyFont="1" applyNumberFormat="1">
      <alignment horizontal="center"/>
    </xf>
    <xf borderId="7" fillId="0" fontId="13" numFmtId="0" xfId="0" applyAlignment="1" applyBorder="1" applyFont="1">
      <alignment horizontal="center"/>
    </xf>
    <xf borderId="0" fillId="0" fontId="13" numFmtId="0" xfId="0" applyAlignment="1" applyFont="1">
      <alignment horizontal="center" readingOrder="0" shrinkToFit="0" wrapText="1"/>
    </xf>
    <xf borderId="0" fillId="0" fontId="13" numFmtId="0" xfId="0" applyAlignment="1" applyFont="1">
      <alignment horizontal="center" readingOrder="0"/>
    </xf>
    <xf borderId="0" fillId="3" fontId="12" numFmtId="0" xfId="0" applyAlignment="1" applyFont="1">
      <alignment horizontal="center" readingOrder="0"/>
    </xf>
    <xf borderId="0" fillId="0" fontId="13" numFmtId="164" xfId="0" applyAlignment="1" applyFont="1" applyNumberFormat="1">
      <alignment horizontal="center"/>
    </xf>
    <xf borderId="0" fillId="0" fontId="13" numFmtId="0" xfId="0" applyAlignment="1" applyFont="1">
      <alignment horizontal="center"/>
    </xf>
    <xf borderId="5" fillId="0" fontId="14" numFmtId="0" xfId="0" applyAlignment="1" applyBorder="1" applyFont="1">
      <alignment readingOrder="0"/>
    </xf>
    <xf borderId="1" fillId="6" fontId="14" numFmtId="164" xfId="0" applyBorder="1" applyFont="1" applyNumberFormat="1"/>
    <xf borderId="0" fillId="0" fontId="14" numFmtId="0" xfId="0" applyAlignment="1" applyFont="1">
      <alignment shrinkToFit="0" wrapText="1"/>
    </xf>
    <xf borderId="0" fillId="0" fontId="14" numFmtId="0" xfId="0" applyAlignment="1" applyFont="1">
      <alignment readingOrder="0"/>
    </xf>
    <xf borderId="0" fillId="0" fontId="14" numFmtId="0" xfId="0" applyFont="1"/>
    <xf borderId="0" fillId="0" fontId="14" numFmtId="0" xfId="0" applyAlignment="1" applyFont="1">
      <alignment shrinkToFit="0" vertical="center" wrapText="1"/>
    </xf>
    <xf borderId="0" fillId="3" fontId="18" numFmtId="0" xfId="0" applyAlignment="1" applyFont="1">
      <alignment horizontal="center" readingOrder="0"/>
    </xf>
    <xf borderId="0" fillId="3" fontId="14" numFmtId="0" xfId="0" applyFont="1"/>
    <xf borderId="0" fillId="3" fontId="14" numFmtId="0" xfId="0" applyAlignment="1" applyFont="1">
      <alignment readingOrder="0"/>
    </xf>
    <xf borderId="0" fillId="3" fontId="14" numFmtId="164" xfId="0" applyFont="1" applyNumberFormat="1"/>
    <xf borderId="8" fillId="0" fontId="7" numFmtId="0" xfId="0" applyAlignment="1" applyBorder="1" applyFont="1">
      <alignment horizontal="center" readingOrder="0"/>
    </xf>
    <xf borderId="9" fillId="0" fontId="1" numFmtId="0" xfId="0" applyBorder="1" applyFont="1"/>
    <xf borderId="9" fillId="5" fontId="7" numFmtId="0" xfId="0" applyAlignment="1" applyBorder="1" applyFont="1">
      <alignment horizontal="left" readingOrder="0" shrinkToFit="0" wrapText="1"/>
    </xf>
    <xf borderId="10" fillId="5" fontId="7" numFmtId="0" xfId="0" applyAlignment="1" applyBorder="1" applyFont="1">
      <alignment horizontal="center" readingOrder="0" shrinkToFit="0" wrapText="1"/>
    </xf>
    <xf borderId="10" fillId="5" fontId="7" numFmtId="0" xfId="0" applyAlignment="1" applyBorder="1" applyFont="1">
      <alignment horizontal="left" readingOrder="0" shrinkToFit="0" wrapText="1"/>
    </xf>
    <xf borderId="0" fillId="0" fontId="19" numFmtId="0" xfId="0" applyAlignment="1" applyFont="1">
      <alignment readingOrder="0" shrinkToFit="0" vertical="top" wrapText="0"/>
    </xf>
    <xf borderId="0" fillId="0" fontId="20" numFmtId="0" xfId="0" applyAlignment="1" applyFont="1">
      <alignment vertical="top"/>
    </xf>
    <xf borderId="0" fillId="0" fontId="20" numFmtId="0" xfId="0" applyAlignment="1" applyFont="1">
      <alignment horizontal="left" shrinkToFit="0" vertical="top" wrapText="0"/>
    </xf>
    <xf borderId="11" fillId="0" fontId="6" numFmtId="0" xfId="0" applyBorder="1" applyFont="1"/>
    <xf borderId="0" fillId="0" fontId="21" numFmtId="0" xfId="0" applyAlignment="1" applyFont="1">
      <alignment readingOrder="0" shrinkToFit="0" vertical="top" wrapText="0"/>
    </xf>
    <xf borderId="1" fillId="0" fontId="2" numFmtId="0" xfId="0" applyAlignment="1" applyBorder="1" applyFont="1">
      <alignment horizontal="left" readingOrder="0" shrinkToFit="0" wrapText="1"/>
    </xf>
    <xf borderId="1" fillId="0" fontId="2" numFmtId="0" xfId="0" applyAlignment="1" applyBorder="1" applyFont="1">
      <alignment horizontal="right" readingOrder="0" shrinkToFit="0" wrapText="1"/>
    </xf>
    <xf borderId="1" fillId="0" fontId="2" numFmtId="165" xfId="0" applyAlignment="1" applyBorder="1" applyFont="1" applyNumberFormat="1">
      <alignment horizontal="center" readingOrder="0" shrinkToFit="0" vertical="center" wrapText="1"/>
    </xf>
    <xf borderId="0" fillId="7" fontId="22" numFmtId="0" xfId="0" applyAlignment="1" applyFill="1" applyFont="1">
      <alignment readingOrder="0" vertical="top"/>
    </xf>
    <xf borderId="0" fillId="7" fontId="22" numFmtId="0" xfId="0" applyAlignment="1" applyFont="1">
      <alignment horizontal="left" readingOrder="0" shrinkToFit="0" vertical="top" wrapText="0"/>
    </xf>
    <xf borderId="1" fillId="8" fontId="2" numFmtId="164" xfId="0" applyAlignment="1" applyBorder="1" applyFill="1" applyFont="1" applyNumberFormat="1">
      <alignment horizontal="center" readingOrder="0" shrinkToFit="0" vertical="center" wrapText="1"/>
    </xf>
    <xf borderId="0" fillId="0" fontId="20" numFmtId="0" xfId="0" applyAlignment="1" applyFont="1">
      <alignment readingOrder="0" vertical="top"/>
    </xf>
    <xf borderId="0" fillId="0" fontId="20" numFmtId="0" xfId="0" applyAlignment="1" applyFont="1">
      <alignment readingOrder="0" shrinkToFit="0" vertical="top" wrapText="1"/>
    </xf>
    <xf borderId="0" fillId="0" fontId="20" numFmtId="164" xfId="0" applyAlignment="1" applyFont="1" applyNumberFormat="1">
      <alignment horizontal="left" readingOrder="0" shrinkToFit="0" vertical="top" wrapText="0"/>
    </xf>
    <xf borderId="1" fillId="3" fontId="2" numFmtId="165" xfId="0" applyAlignment="1" applyBorder="1" applyFont="1" applyNumberFormat="1">
      <alignment horizontal="center" readingOrder="0" vertical="center"/>
    </xf>
    <xf borderId="0" fillId="0" fontId="20" numFmtId="0" xfId="0" applyAlignment="1" applyFont="1">
      <alignment vertical="top"/>
    </xf>
    <xf borderId="0" fillId="0" fontId="22" numFmtId="0" xfId="0" applyAlignment="1" applyFont="1">
      <alignment readingOrder="0" vertical="top"/>
    </xf>
    <xf borderId="0" fillId="0" fontId="22" numFmtId="164" xfId="0" applyAlignment="1" applyFont="1" applyNumberFormat="1">
      <alignment horizontal="left" readingOrder="0" shrinkToFit="0" vertical="top" wrapText="0"/>
    </xf>
    <xf borderId="3" fillId="0" fontId="22" numFmtId="0" xfId="0" applyAlignment="1" applyBorder="1" applyFont="1">
      <alignment readingOrder="0" vertical="top"/>
    </xf>
    <xf borderId="3" fillId="0" fontId="22" numFmtId="164" xfId="0" applyAlignment="1" applyBorder="1" applyFont="1" applyNumberFormat="1">
      <alignment horizontal="left" readingOrder="0" shrinkToFit="0" vertical="top" wrapText="0"/>
    </xf>
    <xf borderId="3" fillId="0" fontId="23" numFmtId="164" xfId="0" applyAlignment="1" applyBorder="1" applyFont="1" applyNumberFormat="1">
      <alignment horizontal="left" readingOrder="0" shrinkToFit="0" vertical="top" wrapText="0"/>
    </xf>
    <xf borderId="5" fillId="0" fontId="2" numFmtId="0" xfId="0" applyAlignment="1" applyBorder="1" applyFont="1">
      <alignment horizontal="left" readingOrder="0" shrinkToFit="0" wrapText="1"/>
    </xf>
    <xf borderId="5" fillId="0" fontId="2" numFmtId="0" xfId="0" applyAlignment="1" applyBorder="1" applyFont="1">
      <alignment horizontal="right" readingOrder="0" shrinkToFit="0" wrapText="1"/>
    </xf>
    <xf borderId="5" fillId="8" fontId="2" numFmtId="165" xfId="0" applyAlignment="1" applyBorder="1" applyFont="1" applyNumberFormat="1">
      <alignment horizontal="center" readingOrder="0" shrinkToFit="0" vertical="center" wrapText="1"/>
    </xf>
    <xf borderId="1" fillId="8" fontId="2" numFmtId="165" xfId="0" applyAlignment="1" applyBorder="1" applyFont="1" applyNumberFormat="1">
      <alignment horizontal="center" readingOrder="0" shrinkToFit="0" vertical="center" wrapText="1"/>
    </xf>
    <xf borderId="0" fillId="0" fontId="20" numFmtId="164" xfId="0" applyAlignment="1" applyFont="1" applyNumberFormat="1">
      <alignment horizontal="left" shrinkToFit="0" vertical="top" wrapText="0"/>
    </xf>
    <xf borderId="7" fillId="0" fontId="1" numFmtId="0" xfId="0" applyBorder="1" applyFont="1"/>
    <xf borderId="12" fillId="0" fontId="6" numFmtId="0" xfId="0" applyBorder="1" applyFont="1"/>
    <xf borderId="4" fillId="6" fontId="6" numFmtId="0" xfId="0" applyAlignment="1" applyBorder="1" applyFont="1">
      <alignment readingOrder="0"/>
    </xf>
    <xf borderId="1" fillId="6" fontId="1" numFmtId="165" xfId="0" applyBorder="1" applyFont="1" applyNumberFormat="1"/>
    <xf borderId="0" fillId="9" fontId="24" numFmtId="0" xfId="0" applyAlignment="1" applyFill="1" applyFont="1">
      <alignment readingOrder="0" vertical="top"/>
    </xf>
    <xf borderId="0" fillId="9" fontId="24" numFmtId="0" xfId="0" applyAlignment="1" applyFont="1">
      <alignment vertical="top"/>
    </xf>
    <xf borderId="0" fillId="9" fontId="24" numFmtId="0" xfId="0" applyAlignment="1" applyFont="1">
      <alignment horizontal="left" shrinkToFit="0" vertical="top" wrapText="0"/>
    </xf>
    <xf borderId="0" fillId="9" fontId="24" numFmtId="0" xfId="0" applyAlignment="1" applyFont="1">
      <alignment vertical="top"/>
    </xf>
    <xf borderId="0" fillId="9" fontId="24" numFmtId="0" xfId="0" applyAlignment="1" applyFont="1">
      <alignment horizontal="left" shrinkToFit="0" vertical="top" wrapText="0"/>
    </xf>
    <xf borderId="0" fillId="3" fontId="24" numFmtId="0" xfId="0" applyAlignment="1" applyFont="1">
      <alignment vertical="top"/>
    </xf>
    <xf borderId="0" fillId="3" fontId="24" numFmtId="0" xfId="0" applyAlignment="1" applyFont="1">
      <alignment horizontal="left" shrinkToFit="0" vertical="top" wrapText="0"/>
    </xf>
    <xf borderId="0" fillId="0" fontId="25" numFmtId="0" xfId="0" applyFont="1"/>
    <xf borderId="0" fillId="0" fontId="26" numFmtId="0" xfId="0" applyAlignment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1.png"/><Relationship Id="rId3" Type="http://schemas.openxmlformats.org/officeDocument/2006/relationships/image" Target="../media/image5.png"/><Relationship Id="rId4" Type="http://schemas.openxmlformats.org/officeDocument/2006/relationships/image" Target="../media/image11.png"/><Relationship Id="rId5" Type="http://schemas.openxmlformats.org/officeDocument/2006/relationships/image" Target="../media/image20.png"/><Relationship Id="rId6" Type="http://schemas.openxmlformats.org/officeDocument/2006/relationships/image" Target="../media/image17.png"/><Relationship Id="rId7" Type="http://schemas.openxmlformats.org/officeDocument/2006/relationships/image" Target="../media/image2.png"/><Relationship Id="rId8" Type="http://schemas.openxmlformats.org/officeDocument/2006/relationships/image" Target="../media/image4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3.png"/><Relationship Id="rId3" Type="http://schemas.openxmlformats.org/officeDocument/2006/relationships/image" Target="../media/image10.png"/><Relationship Id="rId4" Type="http://schemas.openxmlformats.org/officeDocument/2006/relationships/image" Target="../media/image14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6.png"/><Relationship Id="rId3" Type="http://schemas.openxmlformats.org/officeDocument/2006/relationships/image" Target="../media/image12.png"/><Relationship Id="rId4" Type="http://schemas.openxmlformats.org/officeDocument/2006/relationships/image" Target="../media/image19.png"/><Relationship Id="rId9" Type="http://schemas.openxmlformats.org/officeDocument/2006/relationships/image" Target="../media/image7.png"/><Relationship Id="rId5" Type="http://schemas.openxmlformats.org/officeDocument/2006/relationships/image" Target="../media/image13.png"/><Relationship Id="rId6" Type="http://schemas.openxmlformats.org/officeDocument/2006/relationships/image" Target="../media/image15.png"/><Relationship Id="rId7" Type="http://schemas.openxmlformats.org/officeDocument/2006/relationships/image" Target="../media/image16.png"/><Relationship Id="rId8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514350</xdr:colOff>
      <xdr:row>9</xdr:row>
      <xdr:rowOff>190500</xdr:rowOff>
    </xdr:from>
    <xdr:ext cx="7620000" cy="1914525"/>
    <xdr:pic>
      <xdr:nvPicPr>
        <xdr:cNvPr id="0" name="image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733425</xdr:colOff>
      <xdr:row>34</xdr:row>
      <xdr:rowOff>171450</xdr:rowOff>
    </xdr:from>
    <xdr:ext cx="7620000" cy="1914525"/>
    <xdr:pic>
      <xdr:nvPicPr>
        <xdr:cNvPr id="0" name="image1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28575</xdr:rowOff>
    </xdr:from>
    <xdr:ext cx="17859375" cy="9210675"/>
    <xdr:pic>
      <xdr:nvPicPr>
        <xdr:cNvPr id="0" name="image21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161925</xdr:rowOff>
    </xdr:from>
    <xdr:ext cx="17830800" cy="9239250"/>
    <xdr:pic>
      <xdr:nvPicPr>
        <xdr:cNvPr id="0" name="image5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147</xdr:row>
      <xdr:rowOff>47625</xdr:rowOff>
    </xdr:from>
    <xdr:ext cx="17840325" cy="9239250"/>
    <xdr:pic>
      <xdr:nvPicPr>
        <xdr:cNvPr id="0" name="image11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199</xdr:row>
      <xdr:rowOff>66675</xdr:rowOff>
    </xdr:from>
    <xdr:ext cx="17849850" cy="9248775"/>
    <xdr:pic>
      <xdr:nvPicPr>
        <xdr:cNvPr id="0" name="image20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252</xdr:row>
      <xdr:rowOff>66675</xdr:rowOff>
    </xdr:from>
    <xdr:ext cx="17897475" cy="9267825"/>
    <xdr:pic>
      <xdr:nvPicPr>
        <xdr:cNvPr id="0" name="image17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307</xdr:row>
      <xdr:rowOff>38100</xdr:rowOff>
    </xdr:from>
    <xdr:ext cx="17897475" cy="9296400"/>
    <xdr:pic>
      <xdr:nvPicPr>
        <xdr:cNvPr id="0" name="image2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357</xdr:row>
      <xdr:rowOff>19050</xdr:rowOff>
    </xdr:from>
    <xdr:ext cx="12649200" cy="6943725"/>
    <xdr:pic>
      <xdr:nvPicPr>
        <xdr:cNvPr id="0" name="image4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10</xdr:row>
      <xdr:rowOff>381000</xdr:rowOff>
    </xdr:from>
    <xdr:ext cx="17887950" cy="9267825"/>
    <xdr:pic>
      <xdr:nvPicPr>
        <xdr:cNvPr id="0" name="image8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47625</xdr:rowOff>
    </xdr:from>
    <xdr:ext cx="17897475" cy="9258300"/>
    <xdr:pic>
      <xdr:nvPicPr>
        <xdr:cNvPr id="0" name="image3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114300</xdr:rowOff>
    </xdr:from>
    <xdr:ext cx="17840325" cy="9248775"/>
    <xdr:pic>
      <xdr:nvPicPr>
        <xdr:cNvPr id="0" name="image10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154</xdr:row>
      <xdr:rowOff>171450</xdr:rowOff>
    </xdr:from>
    <xdr:ext cx="17840325" cy="9267825"/>
    <xdr:pic>
      <xdr:nvPicPr>
        <xdr:cNvPr id="0" name="image14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10</xdr:col>
      <xdr:colOff>323850</xdr:colOff>
      <xdr:row>4</xdr:row>
      <xdr:rowOff>190500</xdr:rowOff>
    </xdr:from>
    <xdr:ext cx="2085975" cy="2905125"/>
    <xdr:pic>
      <xdr:nvPicPr>
        <xdr:cNvPr id="0" name="image9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952500</xdr:colOff>
      <xdr:row>70</xdr:row>
      <xdr:rowOff>19050</xdr:rowOff>
    </xdr:from>
    <xdr:ext cx="12039600" cy="3609975"/>
    <xdr:pic>
      <xdr:nvPicPr>
        <xdr:cNvPr id="0" name="image6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361950</xdr:colOff>
      <xdr:row>43</xdr:row>
      <xdr:rowOff>161925</xdr:rowOff>
    </xdr:from>
    <xdr:ext cx="6800850" cy="1619250"/>
    <xdr:pic>
      <xdr:nvPicPr>
        <xdr:cNvPr id="0" name="image12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11</xdr:row>
      <xdr:rowOff>38100</xdr:rowOff>
    </xdr:from>
    <xdr:ext cx="11001375" cy="6143625"/>
    <xdr:pic>
      <xdr:nvPicPr>
        <xdr:cNvPr id="0" name="image19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14697075</xdr:colOff>
      <xdr:row>21</xdr:row>
      <xdr:rowOff>180975</xdr:rowOff>
    </xdr:from>
    <xdr:ext cx="12182475" cy="4029075"/>
    <xdr:pic>
      <xdr:nvPicPr>
        <xdr:cNvPr id="0" name="image13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828675</xdr:colOff>
      <xdr:row>42</xdr:row>
      <xdr:rowOff>66675</xdr:rowOff>
    </xdr:from>
    <xdr:ext cx="12020550" cy="2676525"/>
    <xdr:pic>
      <xdr:nvPicPr>
        <xdr:cNvPr id="0" name="image15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914400</xdr:colOff>
      <xdr:row>89</xdr:row>
      <xdr:rowOff>57150</xdr:rowOff>
    </xdr:from>
    <xdr:ext cx="5314950" cy="3038475"/>
    <xdr:pic>
      <xdr:nvPicPr>
        <xdr:cNvPr id="0" name="image16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933450</xdr:colOff>
      <xdr:row>57</xdr:row>
      <xdr:rowOff>123825</xdr:rowOff>
    </xdr:from>
    <xdr:ext cx="12182475" cy="1438275"/>
    <xdr:pic>
      <xdr:nvPicPr>
        <xdr:cNvPr id="0" name="image18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781050</xdr:colOff>
      <xdr:row>106</xdr:row>
      <xdr:rowOff>9525</xdr:rowOff>
    </xdr:from>
    <xdr:ext cx="12020550" cy="1495425"/>
    <xdr:pic>
      <xdr:nvPicPr>
        <xdr:cNvPr id="0" name="image7.pn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2" width="28.14"/>
    <col customWidth="1" min="3" max="3" width="12.86"/>
    <col customWidth="1" min="4" max="4" width="18.57"/>
  </cols>
  <sheetData>
    <row r="3">
      <c r="B3" s="1" t="s">
        <v>0</v>
      </c>
      <c r="C3" s="1" t="s">
        <v>1</v>
      </c>
      <c r="D3" s="2"/>
      <c r="E3" s="3"/>
      <c r="F3" s="4" t="s">
        <v>2</v>
      </c>
      <c r="G3" s="4" t="s">
        <v>3</v>
      </c>
      <c r="H3" s="4" t="s">
        <v>4</v>
      </c>
      <c r="I3" s="4" t="s">
        <v>5</v>
      </c>
      <c r="J3" s="4" t="s">
        <v>6</v>
      </c>
      <c r="K3" s="3"/>
      <c r="L3" s="5" t="s">
        <v>2</v>
      </c>
      <c r="M3" s="5" t="s">
        <v>3</v>
      </c>
      <c r="N3" s="5" t="s">
        <v>4</v>
      </c>
      <c r="O3" s="5" t="s">
        <v>5</v>
      </c>
      <c r="P3" s="5" t="s">
        <v>6</v>
      </c>
    </row>
    <row r="4" ht="16.5" customHeight="1">
      <c r="B4" s="6" t="s">
        <v>7</v>
      </c>
      <c r="C4" s="7">
        <v>2.0</v>
      </c>
      <c r="D4" s="8"/>
      <c r="E4" s="9"/>
      <c r="F4" s="10" t="s">
        <v>8</v>
      </c>
      <c r="G4" s="11" t="s">
        <v>9</v>
      </c>
      <c r="H4" s="11" t="s">
        <v>10</v>
      </c>
      <c r="I4" s="11" t="s">
        <v>11</v>
      </c>
      <c r="J4" s="11" t="s">
        <v>12</v>
      </c>
      <c r="K4" s="12"/>
      <c r="L4" s="13" t="s">
        <v>8</v>
      </c>
      <c r="M4" s="11" t="s">
        <v>13</v>
      </c>
      <c r="N4" s="11" t="s">
        <v>14</v>
      </c>
      <c r="O4" s="11" t="s">
        <v>15</v>
      </c>
      <c r="P4" s="11" t="s">
        <v>16</v>
      </c>
    </row>
    <row r="5">
      <c r="B5" s="6" t="s">
        <v>17</v>
      </c>
      <c r="C5" s="7">
        <v>2.0</v>
      </c>
      <c r="D5" s="8"/>
      <c r="E5" s="9"/>
      <c r="F5" s="10" t="s">
        <v>18</v>
      </c>
      <c r="G5" s="11" t="s">
        <v>19</v>
      </c>
      <c r="H5" s="11" t="s">
        <v>20</v>
      </c>
      <c r="I5" s="11" t="s">
        <v>21</v>
      </c>
      <c r="J5" s="11" t="s">
        <v>22</v>
      </c>
      <c r="K5" s="12"/>
      <c r="L5" s="13" t="s">
        <v>18</v>
      </c>
      <c r="M5" s="11" t="s">
        <v>19</v>
      </c>
      <c r="N5" s="11" t="s">
        <v>20</v>
      </c>
      <c r="O5" s="11" t="s">
        <v>23</v>
      </c>
      <c r="P5" s="11" t="s">
        <v>24</v>
      </c>
    </row>
    <row r="6" ht="48.0" customHeight="1">
      <c r="B6" s="6" t="s">
        <v>25</v>
      </c>
      <c r="C6" s="7">
        <v>2.0</v>
      </c>
      <c r="D6" s="8"/>
      <c r="E6" s="9"/>
      <c r="F6" s="10" t="s">
        <v>26</v>
      </c>
      <c r="G6" s="14" t="s">
        <v>27</v>
      </c>
      <c r="H6" s="14" t="s">
        <v>28</v>
      </c>
      <c r="I6" s="14" t="s">
        <v>28</v>
      </c>
      <c r="J6" s="14" t="s">
        <v>28</v>
      </c>
      <c r="K6" s="15"/>
      <c r="L6" s="16" t="s">
        <v>26</v>
      </c>
      <c r="M6" s="14" t="s">
        <v>27</v>
      </c>
      <c r="N6" s="14" t="s">
        <v>27</v>
      </c>
      <c r="O6" s="14" t="s">
        <v>27</v>
      </c>
      <c r="P6" s="14" t="s">
        <v>27</v>
      </c>
    </row>
    <row r="7">
      <c r="B7" s="6" t="s">
        <v>29</v>
      </c>
      <c r="C7" s="7">
        <v>1.0</v>
      </c>
      <c r="D7" s="8"/>
      <c r="E7" s="9"/>
      <c r="F7" s="10" t="s">
        <v>30</v>
      </c>
      <c r="G7" s="11" t="s">
        <v>31</v>
      </c>
      <c r="H7" s="11" t="s">
        <v>31</v>
      </c>
      <c r="I7" s="11" t="s">
        <v>31</v>
      </c>
      <c r="J7" s="11" t="s">
        <v>31</v>
      </c>
      <c r="K7" s="12"/>
      <c r="L7" s="13" t="s">
        <v>30</v>
      </c>
      <c r="M7" s="11" t="s">
        <v>31</v>
      </c>
      <c r="N7" s="11" t="s">
        <v>31</v>
      </c>
      <c r="O7" s="11" t="s">
        <v>31</v>
      </c>
      <c r="P7" s="11" t="s">
        <v>31</v>
      </c>
    </row>
    <row r="8">
      <c r="B8" s="6" t="s">
        <v>32</v>
      </c>
      <c r="C8" s="7">
        <v>2.0</v>
      </c>
    </row>
    <row r="9">
      <c r="B9" s="6" t="s">
        <v>33</v>
      </c>
      <c r="C9" s="7">
        <v>2.0</v>
      </c>
    </row>
    <row r="10">
      <c r="B10" s="6" t="s">
        <v>34</v>
      </c>
      <c r="C10" s="7">
        <v>2.0</v>
      </c>
    </row>
    <row r="11">
      <c r="B11" s="6" t="s">
        <v>35</v>
      </c>
      <c r="C11" s="7">
        <v>2.0</v>
      </c>
    </row>
    <row r="12">
      <c r="B12" s="17" t="s">
        <v>36</v>
      </c>
      <c r="C12" s="18">
        <v>1.0</v>
      </c>
    </row>
    <row r="13">
      <c r="B13" s="17" t="s">
        <v>37</v>
      </c>
      <c r="C13" s="18">
        <v>1.0</v>
      </c>
    </row>
    <row r="14">
      <c r="B14" s="17" t="s">
        <v>38</v>
      </c>
      <c r="C14" s="18">
        <v>2.0</v>
      </c>
    </row>
    <row r="15">
      <c r="B15" s="19" t="s">
        <v>39</v>
      </c>
      <c r="C15" s="20">
        <v>2.0</v>
      </c>
      <c r="D15" s="8"/>
    </row>
    <row r="16">
      <c r="B16" s="19" t="s">
        <v>40</v>
      </c>
      <c r="C16" s="20">
        <v>1.0</v>
      </c>
      <c r="D16" s="8"/>
    </row>
    <row r="17">
      <c r="B17" s="19" t="s">
        <v>41</v>
      </c>
      <c r="C17" s="20">
        <v>1.0</v>
      </c>
      <c r="D17" s="8"/>
    </row>
    <row r="18">
      <c r="B18" s="19" t="s">
        <v>42</v>
      </c>
      <c r="C18" s="20">
        <v>3.0</v>
      </c>
      <c r="D18" s="8"/>
    </row>
    <row r="19">
      <c r="B19" s="21" t="s">
        <v>43</v>
      </c>
      <c r="C19" s="22" t="s">
        <v>44</v>
      </c>
      <c r="D19" s="8"/>
    </row>
    <row r="20">
      <c r="B20" s="21" t="s">
        <v>45</v>
      </c>
      <c r="C20" s="22" t="s">
        <v>46</v>
      </c>
      <c r="D20" s="8"/>
    </row>
    <row r="21">
      <c r="B21" s="21" t="s">
        <v>47</v>
      </c>
      <c r="C21" s="22">
        <v>100.0</v>
      </c>
    </row>
    <row r="22">
      <c r="B22" s="21" t="s">
        <v>48</v>
      </c>
      <c r="C22" s="22">
        <v>100.0</v>
      </c>
    </row>
    <row r="23">
      <c r="B23" s="21" t="s">
        <v>49</v>
      </c>
      <c r="C23" s="22">
        <v>12.0</v>
      </c>
    </row>
    <row r="24">
      <c r="B24" s="23" t="s">
        <v>50</v>
      </c>
      <c r="C24" s="22">
        <v>2.0</v>
      </c>
    </row>
    <row r="25">
      <c r="B25" s="21" t="s">
        <v>51</v>
      </c>
      <c r="C25" s="22">
        <v>2.0</v>
      </c>
    </row>
    <row r="26">
      <c r="B26" s="21" t="s">
        <v>52</v>
      </c>
      <c r="C26" s="22">
        <v>2.0</v>
      </c>
    </row>
    <row r="27">
      <c r="B27" s="21" t="s">
        <v>53</v>
      </c>
      <c r="C27" s="22">
        <v>2.0</v>
      </c>
    </row>
    <row r="28">
      <c r="B28" s="21" t="s">
        <v>54</v>
      </c>
      <c r="C28" s="22">
        <v>2.0</v>
      </c>
    </row>
    <row r="34">
      <c r="E34" s="24" t="s">
        <v>55</v>
      </c>
      <c r="F34" s="25"/>
      <c r="G34" s="25"/>
      <c r="H34" s="26"/>
    </row>
    <row r="35">
      <c r="B35" s="27" t="s">
        <v>56</v>
      </c>
      <c r="C35" s="21">
        <v>2.0</v>
      </c>
      <c r="E35" s="21">
        <v>3600000.0</v>
      </c>
      <c r="F35" s="17">
        <f>E35*1.2</f>
        <v>4320000</v>
      </c>
      <c r="G35" s="17">
        <f>F35*12</f>
        <v>51840000</v>
      </c>
      <c r="H35" s="28">
        <f>G35*2</f>
        <v>103680000</v>
      </c>
    </row>
  </sheetData>
  <mergeCells count="1">
    <mergeCell ref="E34:H34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2" width="55.43"/>
    <col customWidth="1" min="4" max="4" width="14.43"/>
    <col customWidth="1" min="5" max="5" width="18.14"/>
    <col customWidth="1" min="7" max="7" width="22.43"/>
    <col customWidth="1" min="8" max="8" width="19.71"/>
    <col customWidth="1" min="9" max="9" width="21.43"/>
    <col customWidth="1" min="10" max="10" width="18.29"/>
    <col customWidth="1" min="13" max="13" width="11.57"/>
    <col customWidth="1" min="16" max="16" width="44.0"/>
    <col customWidth="1" min="17" max="17" width="20.14"/>
    <col customWidth="1" min="18" max="18" width="15.71"/>
    <col customWidth="1" min="19" max="19" width="27.0"/>
    <col customWidth="1" min="20" max="20" width="22.0"/>
    <col customWidth="1" min="21" max="21" width="16.57"/>
  </cols>
  <sheetData>
    <row r="1">
      <c r="B1" s="29" t="s">
        <v>57</v>
      </c>
      <c r="C1" s="25"/>
      <c r="D1" s="25"/>
      <c r="E1" s="25"/>
      <c r="F1" s="25"/>
      <c r="G1" s="25"/>
      <c r="H1" s="26"/>
    </row>
    <row r="2">
      <c r="A2" s="30" t="s">
        <v>58</v>
      </c>
      <c r="B2" s="31" t="s">
        <v>59</v>
      </c>
      <c r="C2" s="31" t="s">
        <v>60</v>
      </c>
      <c r="D2" s="32" t="s">
        <v>61</v>
      </c>
      <c r="E2" s="32" t="s">
        <v>62</v>
      </c>
      <c r="F2" s="33"/>
      <c r="G2" s="32" t="s">
        <v>63</v>
      </c>
      <c r="H2" s="32" t="s">
        <v>64</v>
      </c>
      <c r="I2" s="34" t="s">
        <v>65</v>
      </c>
      <c r="J2" s="32" t="s">
        <v>66</v>
      </c>
      <c r="P2" s="32" t="s">
        <v>59</v>
      </c>
      <c r="Q2" s="32" t="s">
        <v>60</v>
      </c>
      <c r="R2" s="32" t="s">
        <v>61</v>
      </c>
      <c r="S2" s="32" t="s">
        <v>62</v>
      </c>
      <c r="T2" s="32" t="s">
        <v>67</v>
      </c>
      <c r="U2" s="32" t="s">
        <v>68</v>
      </c>
    </row>
    <row r="3">
      <c r="A3" s="35">
        <v>3730.45</v>
      </c>
      <c r="B3" s="36"/>
      <c r="C3" s="36"/>
      <c r="D3" s="36"/>
      <c r="E3" s="36"/>
      <c r="F3" s="33" t="s">
        <v>69</v>
      </c>
      <c r="G3" s="36"/>
      <c r="H3" s="36"/>
      <c r="I3" s="36"/>
      <c r="J3" s="36"/>
      <c r="P3" s="36"/>
      <c r="Q3" s="36"/>
      <c r="R3" s="36"/>
      <c r="S3" s="36"/>
      <c r="T3" s="36"/>
      <c r="U3" s="36"/>
    </row>
    <row r="4">
      <c r="A4" s="37">
        <f>A3*1.1</f>
        <v>4103.495</v>
      </c>
      <c r="B4" s="38" t="s">
        <v>70</v>
      </c>
      <c r="C4" s="39" t="s">
        <v>71</v>
      </c>
      <c r="D4" s="39">
        <v>2.0</v>
      </c>
      <c r="E4" s="39" t="s">
        <v>72</v>
      </c>
      <c r="F4" s="40">
        <v>0.0</v>
      </c>
      <c r="G4" s="41">
        <v>7601846.0</v>
      </c>
      <c r="H4" s="42">
        <f t="shared" ref="H4:H23" si="2">G4*1.19</f>
        <v>9046196.74</v>
      </c>
      <c r="I4" s="43">
        <f t="shared" ref="I4:I23" si="3">G4*1.035</f>
        <v>7867910.61</v>
      </c>
      <c r="J4" s="43">
        <f t="shared" ref="J4:J23" si="4">I4*D4</f>
        <v>15735821.22</v>
      </c>
      <c r="P4" s="44" t="str">
        <f t="shared" ref="P4:P15" si="5">B4</f>
        <v>        
PowerEdge T140, Xeon 3.6Ghz, 16 Ram, 4 DD 1 Tera</v>
      </c>
      <c r="Q4" s="45" t="s">
        <v>73</v>
      </c>
      <c r="R4" s="46">
        <v>2.0</v>
      </c>
      <c r="S4" s="46" t="s">
        <v>74</v>
      </c>
      <c r="T4" s="47">
        <f t="shared" ref="T4:U4" si="1">I4</f>
        <v>7867910.61</v>
      </c>
      <c r="U4" s="48">
        <f t="shared" si="1"/>
        <v>15735821.22</v>
      </c>
    </row>
    <row r="5">
      <c r="B5" s="38" t="s">
        <v>75</v>
      </c>
      <c r="C5" s="39" t="s">
        <v>71</v>
      </c>
      <c r="D5" s="39">
        <v>2.0</v>
      </c>
      <c r="E5" s="39" t="s">
        <v>72</v>
      </c>
      <c r="F5" s="49">
        <v>0.0</v>
      </c>
      <c r="G5" s="41">
        <v>8695425.0</v>
      </c>
      <c r="H5" s="43">
        <f t="shared" si="2"/>
        <v>10347555.75</v>
      </c>
      <c r="I5" s="43">
        <f t="shared" si="3"/>
        <v>8999764.875</v>
      </c>
      <c r="J5" s="43">
        <f t="shared" si="4"/>
        <v>17999529.75</v>
      </c>
      <c r="P5" s="44" t="str">
        <f t="shared" si="5"/>
        <v>        
PowerEdge T440 , Xeon Gold 3.4 Ghz 8GB Ram, 4 DD 1 TB,</v>
      </c>
      <c r="Q5" s="45" t="s">
        <v>73</v>
      </c>
      <c r="R5" s="50">
        <f t="shared" ref="R5:R15" si="7">D5</f>
        <v>2</v>
      </c>
      <c r="S5" s="46" t="s">
        <v>74</v>
      </c>
      <c r="T5" s="48">
        <f t="shared" ref="T5:U5" si="6">I5</f>
        <v>8999764.875</v>
      </c>
      <c r="U5" s="48">
        <f t="shared" si="6"/>
        <v>17999529.75</v>
      </c>
    </row>
    <row r="6">
      <c r="B6" s="38" t="s">
        <v>76</v>
      </c>
      <c r="C6" s="39" t="s">
        <v>71</v>
      </c>
      <c r="D6" s="39">
        <v>2.0</v>
      </c>
      <c r="E6" s="39" t="s">
        <v>72</v>
      </c>
      <c r="F6" s="40">
        <v>300.0</v>
      </c>
      <c r="G6" s="43">
        <f>A4*F6</f>
        <v>1231048.5</v>
      </c>
      <c r="H6" s="43">
        <f t="shared" si="2"/>
        <v>1464947.715</v>
      </c>
      <c r="I6" s="43">
        <f t="shared" si="3"/>
        <v>1274135.198</v>
      </c>
      <c r="J6" s="43">
        <f t="shared" si="4"/>
        <v>2548270.395</v>
      </c>
      <c r="P6" s="44" t="str">
        <f t="shared" si="5"/>
        <v>Router de Cisco RV260 VPN</v>
      </c>
      <c r="Q6" s="45" t="s">
        <v>73</v>
      </c>
      <c r="R6" s="50">
        <f t="shared" si="7"/>
        <v>2</v>
      </c>
      <c r="S6" s="46" t="s">
        <v>74</v>
      </c>
      <c r="T6" s="48">
        <f t="shared" ref="T6:U6" si="8">I6</f>
        <v>1274135.198</v>
      </c>
      <c r="U6" s="48">
        <f t="shared" si="8"/>
        <v>2548270.395</v>
      </c>
    </row>
    <row r="7">
      <c r="B7" s="38" t="s">
        <v>77</v>
      </c>
      <c r="C7" s="39" t="s">
        <v>71</v>
      </c>
      <c r="D7" s="39">
        <v>1.0</v>
      </c>
      <c r="E7" s="39" t="s">
        <v>72</v>
      </c>
      <c r="F7" s="40">
        <v>1000.0</v>
      </c>
      <c r="G7" s="43">
        <f>A4*F7</f>
        <v>4103495</v>
      </c>
      <c r="H7" s="43">
        <f t="shared" si="2"/>
        <v>4883159.05</v>
      </c>
      <c r="I7" s="43">
        <f t="shared" si="3"/>
        <v>4247117.325</v>
      </c>
      <c r="J7" s="43">
        <f t="shared" si="4"/>
        <v>4247117.325</v>
      </c>
      <c r="P7" s="44" t="str">
        <f t="shared" si="5"/>
        <v>MX67-HW Cisco Meraki Cloud Managed Firewall 3 años de licencia empresarial LIC-ENT-3YR</v>
      </c>
      <c r="Q7" s="45" t="s">
        <v>73</v>
      </c>
      <c r="R7" s="50">
        <f t="shared" si="7"/>
        <v>1</v>
      </c>
      <c r="S7" s="46" t="s">
        <v>74</v>
      </c>
      <c r="T7" s="48">
        <f t="shared" ref="T7:U7" si="9">I7</f>
        <v>4247117.325</v>
      </c>
      <c r="U7" s="48">
        <f t="shared" si="9"/>
        <v>4247117.325</v>
      </c>
    </row>
    <row r="8">
      <c r="B8" s="38" t="s">
        <v>78</v>
      </c>
      <c r="C8" s="39" t="s">
        <v>71</v>
      </c>
      <c r="D8" s="39">
        <v>2.0</v>
      </c>
      <c r="E8" s="39" t="s">
        <v>72</v>
      </c>
      <c r="F8" s="51">
        <v>127.99</v>
      </c>
      <c r="G8" s="43">
        <f>A4*F8</f>
        <v>525206.3251</v>
      </c>
      <c r="H8" s="43">
        <f t="shared" si="2"/>
        <v>624995.5268</v>
      </c>
      <c r="I8" s="43">
        <f t="shared" si="3"/>
        <v>543588.5464</v>
      </c>
      <c r="J8" s="43">
        <f t="shared" si="4"/>
        <v>1087177.093</v>
      </c>
      <c r="P8" s="44" t="str">
        <f t="shared" si="5"/>
        <v>Conmutador no administrado CBS110-16T-D del negocio de Cisco | 16 puertos GE | Protección limitada de por vida (CBS110-16T-D)</v>
      </c>
      <c r="Q8" s="45" t="s">
        <v>73</v>
      </c>
      <c r="R8" s="50">
        <f t="shared" si="7"/>
        <v>2</v>
      </c>
      <c r="S8" s="46" t="s">
        <v>74</v>
      </c>
      <c r="T8" s="48">
        <f t="shared" ref="T8:U8" si="10">I8</f>
        <v>543588.5464</v>
      </c>
      <c r="U8" s="48">
        <f t="shared" si="10"/>
        <v>1087177.093</v>
      </c>
    </row>
    <row r="9">
      <c r="B9" s="38" t="s">
        <v>79</v>
      </c>
      <c r="C9" s="52" t="s">
        <v>73</v>
      </c>
      <c r="D9" s="39">
        <v>2.0</v>
      </c>
      <c r="E9" s="39" t="s">
        <v>72</v>
      </c>
      <c r="F9" s="40">
        <v>18000.0</v>
      </c>
      <c r="G9" s="43">
        <f>F9*A4</f>
        <v>73862910</v>
      </c>
      <c r="H9" s="43">
        <f t="shared" si="2"/>
        <v>87896862.9</v>
      </c>
      <c r="I9" s="43">
        <f t="shared" si="3"/>
        <v>76448111.85</v>
      </c>
      <c r="J9" s="43">
        <f t="shared" si="4"/>
        <v>152896223.7</v>
      </c>
      <c r="P9" s="44" t="str">
        <f t="shared" si="5"/>
        <v>APC por SCHNEIDER ELECTRIC SRT96RMBP 3 kVA 96 V Smart UPS SRT btry PK 12 Fuente de alimentación SRT96RMBP</v>
      </c>
      <c r="Q9" s="45" t="s">
        <v>73</v>
      </c>
      <c r="R9" s="50">
        <f t="shared" si="7"/>
        <v>2</v>
      </c>
      <c r="S9" s="46" t="s">
        <v>74</v>
      </c>
      <c r="T9" s="48">
        <f t="shared" ref="T9:U9" si="11">I9</f>
        <v>76448111.85</v>
      </c>
      <c r="U9" s="48">
        <f t="shared" si="11"/>
        <v>152896223.7</v>
      </c>
    </row>
    <row r="10">
      <c r="B10" s="38" t="s">
        <v>80</v>
      </c>
      <c r="C10" s="39" t="s">
        <v>71</v>
      </c>
      <c r="D10" s="39">
        <v>2.0</v>
      </c>
      <c r="E10" s="39" t="s">
        <v>72</v>
      </c>
      <c r="F10" s="40">
        <v>179900.0</v>
      </c>
      <c r="G10" s="43">
        <f>F10</f>
        <v>179900</v>
      </c>
      <c r="H10" s="43">
        <f t="shared" si="2"/>
        <v>214081</v>
      </c>
      <c r="I10" s="43">
        <f t="shared" si="3"/>
        <v>186196.5</v>
      </c>
      <c r="J10" s="43">
        <f t="shared" si="4"/>
        <v>372393</v>
      </c>
      <c r="P10" s="44" t="str">
        <f t="shared" si="5"/>
        <v>INFINITE
Patch Panel Cat 6 de 24 Puertos</v>
      </c>
      <c r="Q10" s="45" t="s">
        <v>73</v>
      </c>
      <c r="R10" s="50">
        <f t="shared" si="7"/>
        <v>2</v>
      </c>
      <c r="S10" s="46" t="s">
        <v>74</v>
      </c>
      <c r="T10" s="48">
        <f t="shared" ref="T10:U10" si="12">I10</f>
        <v>186196.5</v>
      </c>
      <c r="U10" s="48">
        <f t="shared" si="12"/>
        <v>372393</v>
      </c>
    </row>
    <row r="11">
      <c r="B11" s="38" t="s">
        <v>81</v>
      </c>
      <c r="C11" s="39" t="s">
        <v>71</v>
      </c>
      <c r="D11" s="39">
        <v>2.0</v>
      </c>
      <c r="E11" s="39" t="s">
        <v>72</v>
      </c>
      <c r="F11" s="51">
        <v>1062.34</v>
      </c>
      <c r="G11" s="43">
        <f>F11*A4</f>
        <v>4359306.878</v>
      </c>
      <c r="H11" s="43">
        <f t="shared" si="2"/>
        <v>5187575.185</v>
      </c>
      <c r="I11" s="43">
        <f t="shared" si="3"/>
        <v>4511882.619</v>
      </c>
      <c r="J11" s="43">
        <f t="shared" si="4"/>
        <v>9023765.238</v>
      </c>
      <c r="P11" s="44" t="str">
        <f t="shared" si="5"/>
        <v>APC NetShelter SV 42U Caja de seguridad (23.622 in de ancho x 41.732 in de profundidad (AR2400), color negro</v>
      </c>
      <c r="Q11" s="45" t="s">
        <v>73</v>
      </c>
      <c r="R11" s="50">
        <f t="shared" si="7"/>
        <v>2</v>
      </c>
      <c r="S11" s="46" t="s">
        <v>74</v>
      </c>
      <c r="T11" s="48">
        <f t="shared" ref="T11:U11" si="13">I11</f>
        <v>4511882.619</v>
      </c>
      <c r="U11" s="48">
        <f t="shared" si="13"/>
        <v>9023765.238</v>
      </c>
    </row>
    <row r="12">
      <c r="B12" s="38" t="s">
        <v>82</v>
      </c>
      <c r="C12" s="39" t="s">
        <v>71</v>
      </c>
      <c r="D12" s="39">
        <v>1.0</v>
      </c>
      <c r="E12" s="39" t="s">
        <v>72</v>
      </c>
      <c r="F12" s="40">
        <v>750.0</v>
      </c>
      <c r="G12" s="43">
        <f>F12*A4</f>
        <v>3077621.25</v>
      </c>
      <c r="H12" s="43">
        <f t="shared" si="2"/>
        <v>3662369.288</v>
      </c>
      <c r="I12" s="43">
        <f t="shared" si="3"/>
        <v>3185337.994</v>
      </c>
      <c r="J12" s="43">
        <f t="shared" si="4"/>
        <v>3185337.994</v>
      </c>
      <c r="P12" s="53" t="str">
        <f t="shared" si="5"/>
        <v>1 Year Subscription sles 1 año</v>
      </c>
      <c r="Q12" s="45" t="s">
        <v>73</v>
      </c>
      <c r="R12" s="50">
        <f t="shared" si="7"/>
        <v>1</v>
      </c>
      <c r="S12" s="46" t="s">
        <v>74</v>
      </c>
      <c r="T12" s="48">
        <f t="shared" ref="T12:U12" si="14">I12</f>
        <v>3185337.994</v>
      </c>
      <c r="U12" s="48">
        <f t="shared" si="14"/>
        <v>3185337.994</v>
      </c>
    </row>
    <row r="13">
      <c r="B13" s="38" t="s">
        <v>83</v>
      </c>
      <c r="C13" s="39" t="s">
        <v>71</v>
      </c>
      <c r="D13" s="39">
        <v>1.0</v>
      </c>
      <c r="E13" s="39" t="s">
        <v>72</v>
      </c>
      <c r="F13" s="40">
        <v>972.0</v>
      </c>
      <c r="G13" s="43">
        <f>F13*A4</f>
        <v>3988597.14</v>
      </c>
      <c r="H13" s="43">
        <f t="shared" si="2"/>
        <v>4746430.597</v>
      </c>
      <c r="I13" s="43">
        <f t="shared" si="3"/>
        <v>4128198.04</v>
      </c>
      <c r="J13" s="43">
        <f t="shared" si="4"/>
        <v>4128198.04</v>
      </c>
      <c r="P13" s="44" t="str">
        <f t="shared" si="5"/>
        <v>winodws estandar</v>
      </c>
      <c r="Q13" s="45" t="s">
        <v>73</v>
      </c>
      <c r="R13" s="50">
        <f t="shared" si="7"/>
        <v>1</v>
      </c>
      <c r="S13" s="46" t="s">
        <v>74</v>
      </c>
      <c r="T13" s="48">
        <f t="shared" ref="T13:U13" si="15">I13</f>
        <v>4128198.04</v>
      </c>
      <c r="U13" s="48">
        <f t="shared" si="15"/>
        <v>4128198.04</v>
      </c>
    </row>
    <row r="14">
      <c r="B14" s="38" t="s">
        <v>38</v>
      </c>
      <c r="C14" s="52" t="s">
        <v>73</v>
      </c>
      <c r="D14" s="39">
        <v>2.0</v>
      </c>
      <c r="E14" s="39" t="s">
        <v>72</v>
      </c>
      <c r="F14" s="40">
        <v>19.9</v>
      </c>
      <c r="G14" s="43">
        <f>F14*A4</f>
        <v>81659.5505</v>
      </c>
      <c r="H14" s="43">
        <f t="shared" si="2"/>
        <v>97174.8651</v>
      </c>
      <c r="I14" s="43">
        <f t="shared" si="3"/>
        <v>84517.63477</v>
      </c>
      <c r="J14" s="43">
        <f t="shared" si="4"/>
        <v>169035.2695</v>
      </c>
      <c r="P14" s="44" t="str">
        <f t="shared" si="5"/>
        <v>anydesk</v>
      </c>
      <c r="Q14" s="45" t="s">
        <v>73</v>
      </c>
      <c r="R14" s="50">
        <f t="shared" si="7"/>
        <v>2</v>
      </c>
      <c r="S14" s="46" t="s">
        <v>74</v>
      </c>
      <c r="T14" s="48">
        <f t="shared" ref="T14:U14" si="16">I14</f>
        <v>84517.63477</v>
      </c>
      <c r="U14" s="48">
        <f t="shared" si="16"/>
        <v>169035.2695</v>
      </c>
    </row>
    <row r="15">
      <c r="B15" s="38" t="s">
        <v>84</v>
      </c>
      <c r="C15" s="39" t="s">
        <v>71</v>
      </c>
      <c r="D15" s="39">
        <v>2.0</v>
      </c>
      <c r="E15" s="39" t="s">
        <v>72</v>
      </c>
      <c r="F15" s="40">
        <v>199.0</v>
      </c>
      <c r="G15" s="43">
        <f>F15*A4</f>
        <v>816595.505</v>
      </c>
      <c r="H15" s="43">
        <f t="shared" si="2"/>
        <v>971748.651</v>
      </c>
      <c r="I15" s="43">
        <f t="shared" si="3"/>
        <v>845176.3477</v>
      </c>
      <c r="J15" s="43">
        <f t="shared" si="4"/>
        <v>1690352.695</v>
      </c>
      <c r="P15" s="44" t="str">
        <f t="shared" si="5"/>
        <v>vmware workstation</v>
      </c>
      <c r="Q15" s="45" t="s">
        <v>73</v>
      </c>
      <c r="R15" s="50">
        <f t="shared" si="7"/>
        <v>2</v>
      </c>
      <c r="S15" s="46" t="s">
        <v>74</v>
      </c>
      <c r="T15" s="48">
        <f t="shared" ref="T15:U15" si="17">I15</f>
        <v>845176.3477</v>
      </c>
      <c r="U15" s="48">
        <f t="shared" si="17"/>
        <v>1690352.695</v>
      </c>
    </row>
    <row r="16">
      <c r="B16" s="38" t="s">
        <v>85</v>
      </c>
      <c r="C16" s="39" t="s">
        <v>71</v>
      </c>
      <c r="D16" s="39">
        <v>3.0</v>
      </c>
      <c r="E16" s="39" t="s">
        <v>72</v>
      </c>
      <c r="F16" s="40">
        <v>288.0</v>
      </c>
      <c r="G16" s="43">
        <f>F16*A3</f>
        <v>1074369.6</v>
      </c>
      <c r="H16" s="43">
        <f t="shared" si="2"/>
        <v>1278499.824</v>
      </c>
      <c r="I16" s="43">
        <f t="shared" si="3"/>
        <v>1111972.536</v>
      </c>
      <c r="J16" s="43">
        <f t="shared" si="4"/>
        <v>3335917.608</v>
      </c>
      <c r="P16" s="44" t="str">
        <f t="shared" ref="P16:P17" si="19">B18</f>
        <v>Canaleta x 18 (200CmUnidad)</v>
      </c>
      <c r="Q16" s="45" t="s">
        <v>73</v>
      </c>
      <c r="R16" s="46">
        <v>1.0</v>
      </c>
      <c r="S16" s="46" t="s">
        <v>74</v>
      </c>
      <c r="T16" s="48">
        <f t="shared" ref="T16:U16" si="18">I18</f>
        <v>332047.3545</v>
      </c>
      <c r="U16" s="48">
        <f t="shared" si="18"/>
        <v>332047.3545</v>
      </c>
    </row>
    <row r="17">
      <c r="B17" s="38" t="s">
        <v>86</v>
      </c>
      <c r="C17" s="39" t="s">
        <v>71</v>
      </c>
      <c r="D17" s="39">
        <v>2.0</v>
      </c>
      <c r="E17" s="39" t="s">
        <v>72</v>
      </c>
      <c r="F17" s="40">
        <v>78.0</v>
      </c>
      <c r="G17" s="54">
        <f>F17*A3</f>
        <v>290975.1</v>
      </c>
      <c r="H17" s="55">
        <f t="shared" si="2"/>
        <v>346260.369</v>
      </c>
      <c r="I17" s="43">
        <f t="shared" si="3"/>
        <v>301159.2285</v>
      </c>
      <c r="J17" s="43">
        <f t="shared" si="4"/>
        <v>602318.457</v>
      </c>
      <c r="P17" s="44" t="str">
        <f t="shared" si="19"/>
        <v>Cable Utp CaE5(305m)</v>
      </c>
      <c r="Q17" s="45" t="s">
        <v>73</v>
      </c>
      <c r="R17" s="50">
        <f>D21</f>
        <v>1</v>
      </c>
      <c r="S17" s="46" t="s">
        <v>74</v>
      </c>
      <c r="T17" s="48">
        <f t="shared" ref="T17:U17" si="20">I21</f>
        <v>186873.1623</v>
      </c>
      <c r="U17" s="48">
        <f t="shared" si="20"/>
        <v>186873.1623</v>
      </c>
    </row>
    <row r="18">
      <c r="B18" s="38" t="s">
        <v>87</v>
      </c>
      <c r="C18" s="39" t="s">
        <v>71</v>
      </c>
      <c r="D18" s="39">
        <v>1.0</v>
      </c>
      <c r="E18" s="39" t="s">
        <v>72</v>
      </c>
      <c r="F18" s="40">
        <v>86.0</v>
      </c>
      <c r="G18" s="43">
        <f t="shared" ref="G18:G19" si="22">F18*A3</f>
        <v>320818.7</v>
      </c>
      <c r="H18" s="43">
        <f t="shared" si="2"/>
        <v>381774.253</v>
      </c>
      <c r="I18" s="43">
        <f t="shared" si="3"/>
        <v>332047.3545</v>
      </c>
      <c r="J18" s="43">
        <f t="shared" si="4"/>
        <v>332047.3545</v>
      </c>
      <c r="P18" s="56" t="str">
        <f t="shared" ref="P18:P23" si="23">B18</f>
        <v>Canaleta x 18 (200CmUnidad)</v>
      </c>
      <c r="Q18" s="57" t="s">
        <v>73</v>
      </c>
      <c r="R18" s="58">
        <v>1.0</v>
      </c>
      <c r="S18" s="46" t="s">
        <v>74</v>
      </c>
      <c r="T18" s="48">
        <f t="shared" ref="T18:U18" si="21">I22</f>
        <v>297298.2128</v>
      </c>
      <c r="U18" s="48">
        <f t="shared" si="21"/>
        <v>297298.2128</v>
      </c>
    </row>
    <row r="19">
      <c r="B19" s="38" t="s">
        <v>88</v>
      </c>
      <c r="C19" s="39" t="s">
        <v>71</v>
      </c>
      <c r="D19" s="39">
        <v>1.0</v>
      </c>
      <c r="E19" s="39" t="s">
        <v>72</v>
      </c>
      <c r="F19" s="40">
        <v>89.0</v>
      </c>
      <c r="G19" s="43">
        <f t="shared" si="22"/>
        <v>365211.055</v>
      </c>
      <c r="H19" s="43">
        <f t="shared" si="2"/>
        <v>434601.1555</v>
      </c>
      <c r="I19" s="43">
        <f t="shared" si="3"/>
        <v>377993.4419</v>
      </c>
      <c r="J19" s="43">
        <f t="shared" si="4"/>
        <v>377993.4419</v>
      </c>
      <c r="P19" s="56" t="str">
        <f t="shared" si="23"/>
        <v>Cable Utp CaE5(305m)</v>
      </c>
      <c r="Q19" s="57" t="s">
        <v>73</v>
      </c>
      <c r="R19" s="50">
        <f t="shared" ref="R19:R23" si="25">D19</f>
        <v>1</v>
      </c>
      <c r="S19" s="46" t="s">
        <v>74</v>
      </c>
      <c r="T19" s="48">
        <f t="shared" ref="T19:U19" si="24">I19</f>
        <v>377993.4419</v>
      </c>
      <c r="U19" s="48">
        <f t="shared" si="24"/>
        <v>377993.4419</v>
      </c>
    </row>
    <row r="20">
      <c r="B20" s="38" t="s">
        <v>89</v>
      </c>
      <c r="C20" s="52" t="s">
        <v>73</v>
      </c>
      <c r="D20" s="39">
        <v>1.0</v>
      </c>
      <c r="E20" s="39" t="s">
        <v>72</v>
      </c>
      <c r="F20" s="40">
        <v>10.0</v>
      </c>
      <c r="G20" s="43">
        <f>A4*F20</f>
        <v>41034.95</v>
      </c>
      <c r="H20" s="43">
        <f t="shared" si="2"/>
        <v>48831.5905</v>
      </c>
      <c r="I20" s="43">
        <f t="shared" si="3"/>
        <v>42471.17325</v>
      </c>
      <c r="J20" s="43">
        <f t="shared" si="4"/>
        <v>42471.17325</v>
      </c>
      <c r="P20" s="56" t="str">
        <f t="shared" si="23"/>
        <v>Plug Rj45 (Paquete X 100)</v>
      </c>
      <c r="Q20" s="57" t="s">
        <v>73</v>
      </c>
      <c r="R20" s="50">
        <f t="shared" si="25"/>
        <v>1</v>
      </c>
      <c r="S20" s="46" t="s">
        <v>74</v>
      </c>
      <c r="T20" s="48">
        <f t="shared" ref="T20:U20" si="26">I20</f>
        <v>42471.17325</v>
      </c>
      <c r="U20" s="48">
        <f t="shared" si="26"/>
        <v>42471.17325</v>
      </c>
    </row>
    <row r="21">
      <c r="B21" s="38" t="s">
        <v>90</v>
      </c>
      <c r="C21" s="39" t="s">
        <v>71</v>
      </c>
      <c r="D21" s="39">
        <v>1.0</v>
      </c>
      <c r="E21" s="39" t="s">
        <v>72</v>
      </c>
      <c r="F21" s="40">
        <v>44.0</v>
      </c>
      <c r="G21" s="43">
        <f>F21*A4</f>
        <v>180553.78</v>
      </c>
      <c r="H21" s="43">
        <f t="shared" si="2"/>
        <v>214858.9982</v>
      </c>
      <c r="I21" s="43">
        <f t="shared" si="3"/>
        <v>186873.1623</v>
      </c>
      <c r="J21" s="43">
        <f t="shared" si="4"/>
        <v>186873.1623</v>
      </c>
      <c r="P21" s="56" t="str">
        <f t="shared" si="23"/>
        <v>Jacks Rj45 (Paquete de 50)</v>
      </c>
      <c r="Q21" s="57" t="s">
        <v>73</v>
      </c>
      <c r="R21" s="50">
        <f t="shared" si="25"/>
        <v>1</v>
      </c>
      <c r="S21" s="46" t="s">
        <v>74</v>
      </c>
      <c r="T21" s="48">
        <f t="shared" ref="T21:U21" si="27">I21</f>
        <v>186873.1623</v>
      </c>
      <c r="U21" s="48">
        <f t="shared" si="27"/>
        <v>186873.1623</v>
      </c>
    </row>
    <row r="22">
      <c r="B22" s="38" t="s">
        <v>91</v>
      </c>
      <c r="C22" s="39" t="s">
        <v>71</v>
      </c>
      <c r="D22" s="39">
        <v>1.0</v>
      </c>
      <c r="E22" s="39" t="s">
        <v>72</v>
      </c>
      <c r="F22" s="40">
        <v>70.0</v>
      </c>
      <c r="G22" s="43">
        <f>F22*A4</f>
        <v>287244.65</v>
      </c>
      <c r="H22" s="43">
        <f t="shared" si="2"/>
        <v>341821.1335</v>
      </c>
      <c r="I22" s="43">
        <f t="shared" si="3"/>
        <v>297298.2128</v>
      </c>
      <c r="J22" s="43">
        <f t="shared" si="4"/>
        <v>297298.2128</v>
      </c>
      <c r="P22" s="56" t="str">
        <f t="shared" si="23"/>
        <v>Pacth core (Paquete de 24)</v>
      </c>
      <c r="Q22" s="57" t="s">
        <v>73</v>
      </c>
      <c r="R22" s="50">
        <f t="shared" si="25"/>
        <v>1</v>
      </c>
      <c r="S22" s="46" t="s">
        <v>74</v>
      </c>
      <c r="T22" s="48">
        <f t="shared" ref="T22:U22" si="28">I22</f>
        <v>297298.2128</v>
      </c>
      <c r="U22" s="48">
        <f t="shared" si="28"/>
        <v>297298.2128</v>
      </c>
    </row>
    <row r="23">
      <c r="B23" s="59" t="s">
        <v>50</v>
      </c>
      <c r="C23" s="60" t="s">
        <v>71</v>
      </c>
      <c r="D23" s="60">
        <v>2.0</v>
      </c>
      <c r="E23" s="60" t="s">
        <v>72</v>
      </c>
      <c r="F23" s="61">
        <v>3.0</v>
      </c>
      <c r="G23" s="62">
        <f>F23*A3</f>
        <v>11191.35</v>
      </c>
      <c r="H23" s="62">
        <f t="shared" si="2"/>
        <v>13317.7065</v>
      </c>
      <c r="I23" s="62">
        <f t="shared" si="3"/>
        <v>11583.04725</v>
      </c>
      <c r="J23" s="62">
        <f t="shared" si="4"/>
        <v>23166.0945</v>
      </c>
      <c r="P23" s="63" t="str">
        <f t="shared" si="23"/>
        <v>Organizador De Cables</v>
      </c>
      <c r="Q23" s="57" t="s">
        <v>73</v>
      </c>
      <c r="R23" s="50">
        <f t="shared" si="25"/>
        <v>2</v>
      </c>
      <c r="S23" s="46" t="s">
        <v>74</v>
      </c>
      <c r="T23" s="48">
        <f t="shared" ref="T23:U23" si="29">I23</f>
        <v>11583.04725</v>
      </c>
      <c r="U23" s="48">
        <f t="shared" si="29"/>
        <v>23166.0945</v>
      </c>
    </row>
    <row r="24">
      <c r="B24" s="64"/>
      <c r="C24" s="65"/>
      <c r="D24" s="65"/>
      <c r="E24" s="65"/>
      <c r="F24" s="66"/>
      <c r="G24" s="67"/>
      <c r="H24" s="67"/>
      <c r="I24" s="68"/>
      <c r="J24" s="68"/>
      <c r="P24" s="69"/>
      <c r="Q24" s="70"/>
      <c r="R24" s="71"/>
      <c r="S24" s="71"/>
      <c r="T24" s="70" t="s">
        <v>92</v>
      </c>
      <c r="U24" s="72">
        <f>SUM(U4:U23)</f>
        <v>214827242.5</v>
      </c>
    </row>
    <row r="25">
      <c r="P25" s="73"/>
      <c r="Q25" s="74"/>
      <c r="R25" s="75"/>
      <c r="S25" s="76"/>
      <c r="T25" s="77"/>
      <c r="U25" s="77"/>
    </row>
    <row r="26">
      <c r="B26" s="78"/>
      <c r="C26" s="79"/>
      <c r="D26" s="80"/>
      <c r="E26" s="80"/>
      <c r="F26" s="81"/>
      <c r="G26" s="82"/>
      <c r="H26" s="82"/>
      <c r="I26" s="83"/>
      <c r="J26" s="83"/>
      <c r="P26" s="84"/>
      <c r="Q26" s="85"/>
      <c r="R26" s="86"/>
      <c r="S26" s="87"/>
      <c r="T26" s="84"/>
      <c r="U26" s="84"/>
    </row>
    <row r="27">
      <c r="B27" s="78"/>
      <c r="C27" s="80"/>
      <c r="D27" s="80"/>
      <c r="E27" s="80"/>
      <c r="F27" s="81"/>
      <c r="G27" s="82"/>
      <c r="H27" s="82"/>
      <c r="I27" s="83"/>
      <c r="J27" s="83"/>
      <c r="P27" s="88"/>
      <c r="Q27" s="85"/>
      <c r="R27" s="86"/>
      <c r="S27" s="87"/>
      <c r="T27" s="84"/>
      <c r="U27" s="84"/>
    </row>
    <row r="28">
      <c r="B28" s="78"/>
      <c r="C28" s="80"/>
      <c r="D28" s="80"/>
      <c r="E28" s="80"/>
      <c r="F28" s="81"/>
      <c r="G28" s="82"/>
      <c r="H28" s="82"/>
      <c r="I28" s="83"/>
      <c r="J28" s="83"/>
      <c r="P28" s="88"/>
      <c r="Q28" s="85"/>
      <c r="R28" s="86"/>
      <c r="S28" s="87"/>
      <c r="T28" s="84"/>
      <c r="U28" s="84"/>
    </row>
    <row r="29">
      <c r="B29" s="78"/>
      <c r="C29" s="80"/>
      <c r="D29" s="89"/>
      <c r="E29" s="80"/>
      <c r="F29" s="81"/>
      <c r="G29" s="82"/>
      <c r="H29" s="82"/>
      <c r="I29" s="83"/>
      <c r="J29" s="83"/>
      <c r="P29" s="88"/>
      <c r="Q29" s="85"/>
      <c r="R29" s="86"/>
      <c r="S29" s="87"/>
      <c r="T29" s="84"/>
      <c r="U29" s="84"/>
    </row>
    <row r="30">
      <c r="B30" s="89"/>
      <c r="C30" s="80"/>
      <c r="D30" s="90"/>
      <c r="E30" s="80"/>
      <c r="F30" s="91"/>
      <c r="G30" s="82"/>
      <c r="H30" s="82"/>
      <c r="I30" s="83"/>
      <c r="J30" s="83"/>
      <c r="P30" s="88"/>
      <c r="Q30" s="85"/>
      <c r="R30" s="86"/>
      <c r="S30" s="87"/>
      <c r="T30" s="84"/>
      <c r="U30" s="84"/>
    </row>
    <row r="31">
      <c r="B31" s="89"/>
      <c r="C31" s="80"/>
      <c r="D31" s="90"/>
      <c r="E31" s="80"/>
      <c r="F31" s="91"/>
      <c r="G31" s="82"/>
      <c r="H31" s="82"/>
      <c r="I31" s="83"/>
      <c r="J31" s="83"/>
      <c r="P31" s="88"/>
      <c r="Q31" s="85"/>
      <c r="R31" s="86"/>
      <c r="S31" s="87"/>
      <c r="T31" s="84"/>
      <c r="U31" s="84"/>
    </row>
    <row r="32">
      <c r="B32" s="89"/>
      <c r="C32" s="79"/>
      <c r="D32" s="90"/>
      <c r="E32" s="80"/>
      <c r="F32" s="91"/>
      <c r="G32" s="82"/>
      <c r="H32" s="82"/>
      <c r="I32" s="83"/>
      <c r="J32" s="83"/>
      <c r="P32" s="88"/>
      <c r="Q32" s="85"/>
      <c r="R32" s="86"/>
      <c r="S32" s="87"/>
      <c r="T32" s="84"/>
      <c r="U32" s="84"/>
    </row>
    <row r="33">
      <c r="B33" s="89"/>
      <c r="C33" s="80"/>
      <c r="D33" s="90"/>
      <c r="E33" s="80"/>
      <c r="F33" s="91"/>
      <c r="G33" s="82"/>
      <c r="H33" s="82"/>
      <c r="I33" s="83"/>
      <c r="J33" s="83"/>
      <c r="P33" s="88"/>
      <c r="Q33" s="85"/>
      <c r="T33" s="85"/>
      <c r="U33" s="92"/>
    </row>
    <row r="34">
      <c r="B34" s="93"/>
      <c r="C34" s="80"/>
      <c r="D34" s="91"/>
      <c r="E34" s="80"/>
      <c r="F34" s="91"/>
      <c r="G34" s="82"/>
      <c r="H34" s="82"/>
      <c r="I34" s="83"/>
      <c r="J34" s="83"/>
      <c r="P34" s="94" t="str">
        <f>B35</f>
        <v/>
      </c>
      <c r="Q34" s="95"/>
      <c r="R34" s="96"/>
      <c r="S34" s="96"/>
      <c r="T34" s="95"/>
      <c r="U34" s="92"/>
    </row>
  </sheetData>
  <mergeCells count="15">
    <mergeCell ref="I2:I3"/>
    <mergeCell ref="J2:J3"/>
    <mergeCell ref="P2:P3"/>
    <mergeCell ref="Q2:Q3"/>
    <mergeCell ref="R2:R3"/>
    <mergeCell ref="S2:S3"/>
    <mergeCell ref="T2:T3"/>
    <mergeCell ref="U2:U3"/>
    <mergeCell ref="B1:H1"/>
    <mergeCell ref="B2:B3"/>
    <mergeCell ref="C2:C3"/>
    <mergeCell ref="D2:D3"/>
    <mergeCell ref="E2:E3"/>
    <mergeCell ref="G2:G3"/>
    <mergeCell ref="H2:H3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3" max="3" width="55.71"/>
    <col customWidth="1" min="4" max="4" width="24.14"/>
    <col customWidth="1" min="6" max="6" width="19.71"/>
    <col customWidth="1" min="8" max="8" width="22.57"/>
    <col customWidth="1" min="9" max="9" width="22.14"/>
    <col customWidth="1" min="10" max="10" width="26.14"/>
    <col customWidth="1" min="11" max="11" width="20.14"/>
    <col customWidth="1" min="15" max="15" width="19.43"/>
    <col customWidth="1" min="19" max="19" width="19.86"/>
  </cols>
  <sheetData>
    <row r="1">
      <c r="B1" s="29" t="s">
        <v>93</v>
      </c>
      <c r="C1" s="25"/>
      <c r="D1" s="25"/>
      <c r="E1" s="25"/>
      <c r="F1" s="25"/>
      <c r="G1" s="25"/>
      <c r="H1" s="26"/>
      <c r="I1" s="97"/>
    </row>
    <row r="2">
      <c r="B2" s="30" t="s">
        <v>58</v>
      </c>
      <c r="C2" s="32" t="s">
        <v>59</v>
      </c>
      <c r="D2" s="32" t="s">
        <v>60</v>
      </c>
      <c r="E2" s="32" t="s">
        <v>61</v>
      </c>
      <c r="F2" s="32" t="s">
        <v>62</v>
      </c>
      <c r="G2" s="33"/>
      <c r="H2" s="32" t="s">
        <v>94</v>
      </c>
      <c r="I2" s="32" t="s">
        <v>95</v>
      </c>
      <c r="J2" s="34" t="s">
        <v>96</v>
      </c>
      <c r="K2" s="32" t="s">
        <v>97</v>
      </c>
    </row>
    <row r="3">
      <c r="B3" s="35">
        <v>3730.45</v>
      </c>
      <c r="C3" s="36"/>
      <c r="D3" s="36"/>
      <c r="E3" s="36"/>
      <c r="F3" s="36"/>
      <c r="G3" s="33" t="s">
        <v>69</v>
      </c>
      <c r="H3" s="36"/>
      <c r="I3" s="36"/>
      <c r="J3" s="36"/>
      <c r="K3" s="36"/>
    </row>
    <row r="4">
      <c r="B4" s="37">
        <f>B3*1.1</f>
        <v>4103.495</v>
      </c>
      <c r="C4" s="98" t="s">
        <v>98</v>
      </c>
      <c r="D4" s="99" t="s">
        <v>71</v>
      </c>
      <c r="E4" s="99">
        <v>2.0</v>
      </c>
      <c r="F4" s="99" t="s">
        <v>72</v>
      </c>
      <c r="G4" s="40">
        <v>12.0</v>
      </c>
      <c r="H4" s="43">
        <f>G4*B4</f>
        <v>49241.94</v>
      </c>
      <c r="I4" s="43">
        <f t="shared" ref="I4:I7" si="1">H4*1.19</f>
        <v>58597.9086</v>
      </c>
      <c r="J4" s="43">
        <f t="shared" ref="J4:J7" si="2">H4*1.035</f>
        <v>50965.4079</v>
      </c>
      <c r="K4" s="43">
        <f t="shared" ref="K4:K7" si="3">J4*E4</f>
        <v>101930.8158</v>
      </c>
    </row>
    <row r="5">
      <c r="C5" s="98" t="s">
        <v>99</v>
      </c>
      <c r="D5" s="99" t="s">
        <v>71</v>
      </c>
      <c r="E5" s="99">
        <v>2.0</v>
      </c>
      <c r="F5" s="99" t="s">
        <v>72</v>
      </c>
      <c r="G5" s="40">
        <v>6.0</v>
      </c>
      <c r="H5" s="43">
        <f>G5*B4</f>
        <v>24620.97</v>
      </c>
      <c r="I5" s="43">
        <f t="shared" si="1"/>
        <v>29298.9543</v>
      </c>
      <c r="J5" s="43">
        <f t="shared" si="2"/>
        <v>25482.70395</v>
      </c>
      <c r="K5" s="43">
        <f t="shared" si="3"/>
        <v>50965.4079</v>
      </c>
    </row>
    <row r="6">
      <c r="C6" s="98" t="s">
        <v>100</v>
      </c>
      <c r="D6" s="99" t="s">
        <v>71</v>
      </c>
      <c r="E6" s="99">
        <v>2.0</v>
      </c>
      <c r="F6" s="99" t="s">
        <v>72</v>
      </c>
      <c r="G6" s="40">
        <v>70.0</v>
      </c>
      <c r="H6" s="43">
        <f>G6*B4</f>
        <v>287244.65</v>
      </c>
      <c r="I6" s="43">
        <f t="shared" si="1"/>
        <v>341821.1335</v>
      </c>
      <c r="J6" s="43">
        <f t="shared" si="2"/>
        <v>297298.2128</v>
      </c>
      <c r="K6" s="43">
        <f t="shared" si="3"/>
        <v>594596.4255</v>
      </c>
    </row>
    <row r="7">
      <c r="C7" s="100" t="s">
        <v>101</v>
      </c>
      <c r="D7" s="101" t="s">
        <v>71</v>
      </c>
      <c r="E7" s="101">
        <v>2.0</v>
      </c>
      <c r="F7" s="101" t="s">
        <v>72</v>
      </c>
      <c r="G7" s="61">
        <v>17.0</v>
      </c>
      <c r="H7" s="62">
        <f>G7*B4</f>
        <v>69759.415</v>
      </c>
      <c r="I7" s="62">
        <f t="shared" si="1"/>
        <v>83013.70385</v>
      </c>
      <c r="J7" s="62">
        <f t="shared" si="2"/>
        <v>72200.99453</v>
      </c>
      <c r="K7" s="62">
        <f t="shared" si="3"/>
        <v>144401.9891</v>
      </c>
    </row>
    <row r="8">
      <c r="C8" s="102"/>
      <c r="D8" s="103"/>
      <c r="E8" s="103"/>
      <c r="F8" s="103"/>
      <c r="G8" s="66"/>
      <c r="H8" s="104"/>
      <c r="I8" s="105"/>
      <c r="J8" s="105"/>
      <c r="K8" s="105"/>
      <c r="O8" s="32" t="s">
        <v>59</v>
      </c>
      <c r="P8" s="32" t="s">
        <v>60</v>
      </c>
      <c r="Q8" s="32" t="s">
        <v>61</v>
      </c>
      <c r="R8" s="32" t="s">
        <v>62</v>
      </c>
      <c r="S8" s="32" t="s">
        <v>67</v>
      </c>
      <c r="T8" s="32" t="s">
        <v>68</v>
      </c>
    </row>
    <row r="9" ht="29.25" customHeight="1">
      <c r="C9" s="106"/>
      <c r="D9" s="107"/>
      <c r="E9" s="107"/>
      <c r="F9" s="107"/>
      <c r="G9" s="108"/>
      <c r="H9" s="109"/>
      <c r="I9" s="110"/>
      <c r="J9" s="110"/>
      <c r="K9" s="110"/>
      <c r="O9" s="36"/>
      <c r="P9" s="36"/>
      <c r="Q9" s="36"/>
      <c r="R9" s="36"/>
      <c r="S9" s="36"/>
      <c r="T9" s="36"/>
    </row>
    <row r="10">
      <c r="C10" s="106"/>
      <c r="D10" s="107"/>
      <c r="E10" s="107"/>
      <c r="F10" s="107"/>
      <c r="G10" s="81"/>
      <c r="H10" s="109"/>
      <c r="I10" s="110"/>
      <c r="J10" s="110"/>
      <c r="K10" s="110"/>
      <c r="O10" s="98" t="s">
        <v>98</v>
      </c>
      <c r="P10" s="45" t="s">
        <v>73</v>
      </c>
      <c r="Q10" s="45">
        <v>2.0</v>
      </c>
      <c r="R10" s="45" t="s">
        <v>74</v>
      </c>
      <c r="S10" s="43">
        <f t="shared" ref="S10:T10" si="4">J4</f>
        <v>50965.4079</v>
      </c>
      <c r="T10" s="43">
        <f t="shared" si="4"/>
        <v>101930.8158</v>
      </c>
    </row>
    <row r="11">
      <c r="C11" s="106"/>
      <c r="D11" s="107"/>
      <c r="E11" s="107"/>
      <c r="F11" s="107"/>
      <c r="G11" s="81"/>
      <c r="H11" s="109"/>
      <c r="I11" s="110"/>
      <c r="J11" s="110"/>
      <c r="K11" s="110"/>
      <c r="O11" s="98" t="s">
        <v>99</v>
      </c>
      <c r="P11" s="45" t="s">
        <v>73</v>
      </c>
      <c r="Q11" s="45">
        <v>2.0</v>
      </c>
      <c r="R11" s="45" t="s">
        <v>74</v>
      </c>
      <c r="S11" s="43">
        <f t="shared" ref="S11:T11" si="5">J5</f>
        <v>25482.70395</v>
      </c>
      <c r="T11" s="43">
        <f t="shared" si="5"/>
        <v>50965.4079</v>
      </c>
    </row>
    <row r="12">
      <c r="C12" s="106"/>
      <c r="D12" s="107"/>
      <c r="E12" s="107"/>
      <c r="F12" s="107"/>
      <c r="G12" s="108"/>
      <c r="H12" s="109"/>
      <c r="I12" s="110"/>
      <c r="J12" s="110"/>
      <c r="K12" s="110"/>
      <c r="O12" s="98" t="s">
        <v>100</v>
      </c>
      <c r="P12" s="45" t="s">
        <v>73</v>
      </c>
      <c r="Q12" s="45">
        <v>2.0</v>
      </c>
      <c r="R12" s="45" t="s">
        <v>74</v>
      </c>
      <c r="S12" s="43">
        <f t="shared" ref="S12:T12" si="6">J6</f>
        <v>297298.2128</v>
      </c>
      <c r="T12" s="43">
        <f t="shared" si="6"/>
        <v>594596.4255</v>
      </c>
    </row>
    <row r="13">
      <c r="C13" s="106"/>
      <c r="D13" s="107"/>
      <c r="E13" s="107"/>
      <c r="F13" s="107"/>
      <c r="G13" s="81"/>
      <c r="H13" s="109"/>
      <c r="I13" s="110"/>
      <c r="J13" s="110"/>
      <c r="K13" s="110"/>
      <c r="O13" s="100" t="s">
        <v>101</v>
      </c>
      <c r="P13" s="111" t="s">
        <v>73</v>
      </c>
      <c r="Q13" s="70">
        <v>2.0</v>
      </c>
      <c r="R13" s="111" t="s">
        <v>74</v>
      </c>
      <c r="S13" s="62">
        <f t="shared" ref="S13:T13" si="7">J7</f>
        <v>72200.99453</v>
      </c>
      <c r="T13" s="62">
        <f t="shared" si="7"/>
        <v>144401.9891</v>
      </c>
    </row>
    <row r="14">
      <c r="C14" s="106"/>
      <c r="D14" s="107"/>
      <c r="E14" s="107"/>
      <c r="F14" s="107"/>
      <c r="G14" s="81"/>
      <c r="H14" s="109"/>
      <c r="I14" s="110"/>
      <c r="J14" s="110"/>
      <c r="K14" s="110"/>
      <c r="O14" s="77"/>
      <c r="P14" s="74"/>
      <c r="Q14" s="74"/>
      <c r="R14" s="74"/>
      <c r="S14" s="57" t="s">
        <v>92</v>
      </c>
      <c r="T14" s="112">
        <f>SUM(T10:T13)</f>
        <v>891894.6383</v>
      </c>
    </row>
    <row r="15">
      <c r="C15" s="106"/>
      <c r="D15" s="107"/>
      <c r="E15" s="107"/>
      <c r="F15" s="107"/>
      <c r="G15" s="81"/>
      <c r="H15" s="109"/>
      <c r="I15" s="110"/>
      <c r="J15" s="110"/>
      <c r="K15" s="110"/>
      <c r="O15" s="113"/>
      <c r="P15" s="114"/>
      <c r="Q15" s="115"/>
      <c r="R15" s="114"/>
      <c r="S15" s="115"/>
      <c r="T15" s="115"/>
    </row>
    <row r="16">
      <c r="C16" s="106"/>
      <c r="D16" s="107"/>
      <c r="E16" s="107"/>
      <c r="F16" s="107"/>
      <c r="G16" s="81"/>
      <c r="H16" s="109"/>
      <c r="I16" s="110"/>
      <c r="J16" s="110"/>
      <c r="K16" s="110"/>
      <c r="O16" s="113"/>
      <c r="P16" s="114"/>
      <c r="Q16" s="115"/>
      <c r="R16" s="114"/>
      <c r="S16" s="115"/>
      <c r="T16" s="115"/>
    </row>
    <row r="17">
      <c r="C17" s="106"/>
      <c r="D17" s="107"/>
      <c r="E17" s="107"/>
      <c r="F17" s="107"/>
      <c r="G17" s="81"/>
      <c r="H17" s="109"/>
      <c r="I17" s="110"/>
      <c r="J17" s="110"/>
      <c r="K17" s="110"/>
      <c r="O17" s="113"/>
      <c r="P17" s="114"/>
      <c r="Q17" s="115"/>
      <c r="R17" s="114"/>
      <c r="S17" s="115"/>
      <c r="T17" s="115"/>
    </row>
    <row r="18">
      <c r="C18" s="106"/>
      <c r="D18" s="107"/>
      <c r="E18" s="107"/>
      <c r="F18" s="107"/>
      <c r="G18" s="81"/>
      <c r="H18" s="109"/>
      <c r="I18" s="109"/>
      <c r="J18" s="110"/>
      <c r="K18" s="110"/>
      <c r="O18" s="116"/>
      <c r="P18" s="114"/>
      <c r="Q18" s="115"/>
      <c r="R18" s="114"/>
      <c r="S18" s="115"/>
      <c r="T18" s="115"/>
    </row>
    <row r="19">
      <c r="C19" s="106"/>
      <c r="D19" s="107"/>
      <c r="E19" s="107"/>
      <c r="F19" s="107"/>
      <c r="G19" s="81"/>
      <c r="H19" s="109"/>
      <c r="I19" s="109"/>
      <c r="J19" s="110"/>
      <c r="K19" s="110"/>
      <c r="O19" s="113"/>
      <c r="P19" s="114"/>
      <c r="Q19" s="115"/>
      <c r="R19" s="114"/>
      <c r="S19" s="115"/>
      <c r="T19" s="115"/>
    </row>
    <row r="20">
      <c r="C20" s="106"/>
      <c r="D20" s="107"/>
      <c r="E20" s="107"/>
      <c r="F20" s="107"/>
      <c r="G20" s="81"/>
      <c r="H20" s="109"/>
      <c r="I20" s="109"/>
      <c r="J20" s="110"/>
      <c r="K20" s="110"/>
      <c r="O20" s="113"/>
      <c r="P20" s="114"/>
      <c r="Q20" s="115"/>
      <c r="R20" s="114"/>
      <c r="S20" s="115"/>
      <c r="T20" s="115"/>
    </row>
    <row r="21">
      <c r="C21" s="106"/>
      <c r="D21" s="107"/>
      <c r="E21" s="107"/>
      <c r="F21" s="107"/>
      <c r="G21" s="81"/>
      <c r="H21" s="109"/>
      <c r="I21" s="109"/>
      <c r="J21" s="110"/>
      <c r="K21" s="110"/>
      <c r="O21" s="113"/>
      <c r="P21" s="114"/>
      <c r="Q21" s="115"/>
      <c r="R21" s="114"/>
      <c r="S21" s="115"/>
      <c r="T21" s="115"/>
    </row>
    <row r="22">
      <c r="C22" s="106"/>
      <c r="D22" s="107"/>
      <c r="E22" s="107"/>
      <c r="F22" s="107"/>
      <c r="G22" s="81"/>
      <c r="H22" s="109"/>
      <c r="I22" s="109"/>
      <c r="J22" s="110"/>
      <c r="K22" s="110"/>
      <c r="O22" s="113"/>
      <c r="P22" s="114"/>
      <c r="Q22" s="114"/>
      <c r="R22" s="114"/>
      <c r="S22" s="115"/>
      <c r="T22" s="115"/>
    </row>
    <row r="23">
      <c r="C23" s="117"/>
      <c r="D23" s="107"/>
      <c r="E23" s="107"/>
      <c r="F23" s="107"/>
      <c r="G23" s="81"/>
      <c r="H23" s="109"/>
      <c r="I23" s="109"/>
      <c r="J23" s="110"/>
      <c r="K23" s="110"/>
      <c r="O23" s="113"/>
      <c r="P23" s="114"/>
      <c r="Q23" s="115"/>
      <c r="R23" s="114"/>
      <c r="S23" s="115"/>
      <c r="T23" s="115"/>
    </row>
    <row r="24">
      <c r="C24" s="106"/>
      <c r="D24" s="107"/>
      <c r="E24" s="107"/>
      <c r="F24" s="107"/>
      <c r="G24" s="81"/>
      <c r="H24" s="109"/>
      <c r="I24" s="109"/>
      <c r="J24" s="110"/>
      <c r="K24" s="110"/>
      <c r="O24" s="115"/>
      <c r="P24" s="114"/>
      <c r="R24" s="114"/>
    </row>
    <row r="25">
      <c r="C25" s="106"/>
      <c r="D25" s="107"/>
      <c r="E25" s="107"/>
      <c r="F25" s="107"/>
      <c r="G25" s="81"/>
      <c r="H25" s="109"/>
      <c r="I25" s="109"/>
      <c r="J25" s="110"/>
      <c r="K25" s="110"/>
      <c r="O25" s="115"/>
      <c r="P25" s="114"/>
      <c r="Q25" s="115"/>
      <c r="R25" s="114"/>
      <c r="S25" s="115"/>
      <c r="T25" s="115"/>
    </row>
    <row r="26">
      <c r="C26" s="106"/>
      <c r="D26" s="107"/>
      <c r="E26" s="107"/>
      <c r="F26" s="107"/>
      <c r="G26" s="81"/>
      <c r="H26" s="109"/>
      <c r="I26" s="109"/>
      <c r="J26" s="110"/>
      <c r="K26" s="110"/>
      <c r="O26" s="115"/>
      <c r="P26" s="114"/>
      <c r="Q26" s="115"/>
      <c r="R26" s="114"/>
      <c r="S26" s="115"/>
      <c r="T26" s="115"/>
    </row>
    <row r="27">
      <c r="C27" s="106"/>
      <c r="D27" s="107"/>
      <c r="E27" s="107"/>
      <c r="F27" s="107"/>
      <c r="G27" s="81"/>
      <c r="H27" s="109"/>
      <c r="I27" s="109"/>
      <c r="J27" s="110"/>
      <c r="K27" s="110"/>
      <c r="O27" s="115"/>
      <c r="P27" s="114"/>
      <c r="Q27" s="115"/>
      <c r="R27" s="114"/>
      <c r="S27" s="115"/>
      <c r="T27" s="115"/>
    </row>
    <row r="28">
      <c r="O28" s="115"/>
      <c r="P28" s="114"/>
      <c r="Q28" s="115"/>
      <c r="R28" s="114"/>
      <c r="S28" s="115"/>
      <c r="T28" s="115"/>
    </row>
    <row r="29">
      <c r="O29" s="115"/>
      <c r="P29" s="114"/>
      <c r="Q29" s="115"/>
      <c r="R29" s="114"/>
      <c r="S29" s="115"/>
      <c r="T29" s="115"/>
    </row>
    <row r="30">
      <c r="O30" s="115"/>
      <c r="P30" s="114"/>
      <c r="Q30" s="115"/>
      <c r="R30" s="114"/>
      <c r="S30" s="115"/>
      <c r="T30" s="115"/>
    </row>
    <row r="31">
      <c r="O31" s="115"/>
      <c r="P31" s="114"/>
      <c r="Q31" s="115"/>
      <c r="R31" s="114"/>
      <c r="S31" s="115"/>
      <c r="T31" s="115"/>
    </row>
    <row r="32">
      <c r="O32" s="115"/>
      <c r="P32" s="114"/>
      <c r="Q32" s="115"/>
      <c r="R32" s="114"/>
      <c r="S32" s="115"/>
      <c r="T32" s="115"/>
    </row>
    <row r="33">
      <c r="O33" s="118"/>
      <c r="P33" s="118"/>
      <c r="Q33" s="118"/>
      <c r="R33" s="118"/>
      <c r="S33" s="119"/>
      <c r="T33" s="120"/>
    </row>
  </sheetData>
  <mergeCells count="15">
    <mergeCell ref="J2:J3"/>
    <mergeCell ref="K2:K3"/>
    <mergeCell ref="O8:O9"/>
    <mergeCell ref="P8:P9"/>
    <mergeCell ref="Q8:Q9"/>
    <mergeCell ref="R8:R9"/>
    <mergeCell ref="S8:S9"/>
    <mergeCell ref="T8:T9"/>
    <mergeCell ref="B1:H1"/>
    <mergeCell ref="C2:C3"/>
    <mergeCell ref="D2:D3"/>
    <mergeCell ref="E2:E3"/>
    <mergeCell ref="F2:F3"/>
    <mergeCell ref="H2:H3"/>
    <mergeCell ref="I2:I3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17.14"/>
    <col customWidth="1" min="4" max="4" width="19.86"/>
    <col customWidth="1" min="5" max="5" width="29.0"/>
    <col customWidth="1" min="6" max="6" width="30.71"/>
    <col customWidth="1" min="7" max="7" width="19.86"/>
    <col customWidth="1" min="8" max="8" width="18.57"/>
    <col customWidth="1" min="18" max="18" width="30.71"/>
    <col customWidth="1" min="19" max="19" width="37.86"/>
    <col customWidth="1" min="20" max="20" width="24.57"/>
    <col customWidth="1" min="21" max="21" width="25.29"/>
    <col customWidth="1" min="25" max="25" width="27.86"/>
    <col customWidth="1" min="26" max="26" width="40.43"/>
    <col customWidth="1" min="27" max="27" width="22.71"/>
    <col customWidth="1" min="28" max="28" width="26.71"/>
  </cols>
  <sheetData>
    <row r="1">
      <c r="A1" s="121"/>
      <c r="B1" s="29" t="s">
        <v>102</v>
      </c>
      <c r="C1" s="25"/>
      <c r="D1" s="25"/>
      <c r="E1" s="25"/>
      <c r="F1" s="25"/>
      <c r="G1" s="25"/>
      <c r="H1" s="25"/>
      <c r="I1" s="26"/>
    </row>
    <row r="2">
      <c r="A2" s="122"/>
      <c r="B2" s="123" t="s">
        <v>59</v>
      </c>
      <c r="C2" s="124" t="s">
        <v>60</v>
      </c>
      <c r="D2" s="125" t="s">
        <v>61</v>
      </c>
      <c r="E2" s="124" t="s">
        <v>62</v>
      </c>
      <c r="F2" s="124" t="s">
        <v>67</v>
      </c>
      <c r="G2" s="124" t="s">
        <v>103</v>
      </c>
      <c r="H2" s="124" t="s">
        <v>104</v>
      </c>
      <c r="I2" s="124" t="s">
        <v>105</v>
      </c>
      <c r="P2" s="126" t="s">
        <v>106</v>
      </c>
      <c r="S2" s="127"/>
      <c r="T2" s="128"/>
      <c r="U2" s="128"/>
      <c r="W2" s="126" t="s">
        <v>107</v>
      </c>
      <c r="Z2" s="127"/>
      <c r="AA2" s="128"/>
      <c r="AB2" s="128"/>
    </row>
    <row r="3">
      <c r="A3" s="122"/>
      <c r="B3" s="129"/>
      <c r="C3" s="36"/>
      <c r="D3" s="36"/>
      <c r="E3" s="36"/>
      <c r="F3" s="36"/>
      <c r="G3" s="36"/>
      <c r="H3" s="36"/>
      <c r="I3" s="36"/>
      <c r="P3" s="130" t="s">
        <v>108</v>
      </c>
      <c r="S3" s="127"/>
      <c r="T3" s="128"/>
      <c r="U3" s="128"/>
      <c r="W3" s="130" t="s">
        <v>108</v>
      </c>
      <c r="Z3" s="127"/>
      <c r="AA3" s="128"/>
      <c r="AB3" s="128"/>
    </row>
    <row r="4">
      <c r="B4" s="131" t="s">
        <v>109</v>
      </c>
      <c r="C4" s="132">
        <v>1.0</v>
      </c>
      <c r="D4" s="132">
        <v>2.0</v>
      </c>
      <c r="E4" s="131" t="s">
        <v>110</v>
      </c>
      <c r="F4" s="133">
        <v>1270000.0</v>
      </c>
      <c r="G4" s="133">
        <v>1270000.0</v>
      </c>
      <c r="H4" s="133">
        <v>1270000.0</v>
      </c>
      <c r="I4" s="133">
        <f>SUM(H4*D4)</f>
        <v>2540000</v>
      </c>
      <c r="P4" s="134" t="s">
        <v>111</v>
      </c>
      <c r="Q4" s="134" t="s">
        <v>112</v>
      </c>
      <c r="R4" s="134" t="s">
        <v>113</v>
      </c>
      <c r="S4" s="134" t="s">
        <v>114</v>
      </c>
      <c r="T4" s="135" t="s">
        <v>115</v>
      </c>
      <c r="U4" s="135" t="s">
        <v>116</v>
      </c>
      <c r="W4" s="134" t="s">
        <v>111</v>
      </c>
      <c r="X4" s="134" t="s">
        <v>112</v>
      </c>
      <c r="Y4" s="134" t="s">
        <v>113</v>
      </c>
      <c r="Z4" s="134" t="s">
        <v>114</v>
      </c>
      <c r="AA4" s="135" t="s">
        <v>115</v>
      </c>
      <c r="AB4" s="135" t="s">
        <v>116</v>
      </c>
    </row>
    <row r="5" ht="45.0" customHeight="1">
      <c r="B5" s="131" t="s">
        <v>117</v>
      </c>
      <c r="C5" s="132">
        <v>1.0</v>
      </c>
      <c r="D5" s="132">
        <v>2.0</v>
      </c>
      <c r="E5" s="131" t="s">
        <v>110</v>
      </c>
      <c r="F5" s="136">
        <v>5.0426464312E8</v>
      </c>
      <c r="G5" s="136">
        <v>5.0426464312E8</v>
      </c>
      <c r="H5" s="136">
        <v>5.0426464312E8</v>
      </c>
      <c r="I5" s="133">
        <f t="shared" ref="I5:I6" si="1">H5*D5</f>
        <v>1008529286</v>
      </c>
      <c r="P5" s="137" t="s">
        <v>118</v>
      </c>
      <c r="Q5" s="127"/>
      <c r="R5" s="137" t="s">
        <v>119</v>
      </c>
      <c r="S5" s="138" t="s">
        <v>120</v>
      </c>
      <c r="T5" s="139">
        <v>1341.22</v>
      </c>
      <c r="U5" s="139">
        <v>0.0</v>
      </c>
      <c r="W5" s="137" t="s">
        <v>118</v>
      </c>
      <c r="X5" s="127"/>
      <c r="Y5" s="137" t="s">
        <v>119</v>
      </c>
      <c r="Z5" s="138" t="s">
        <v>121</v>
      </c>
      <c r="AA5" s="139">
        <v>148.4</v>
      </c>
      <c r="AB5" s="139">
        <v>0.0</v>
      </c>
    </row>
    <row r="6">
      <c r="B6" s="131" t="s">
        <v>122</v>
      </c>
      <c r="C6" s="132"/>
      <c r="D6" s="132">
        <v>2.0</v>
      </c>
      <c r="E6" s="131" t="s">
        <v>110</v>
      </c>
      <c r="F6" s="140">
        <v>5579573.98</v>
      </c>
      <c r="G6" s="140">
        <v>5579573.98</v>
      </c>
      <c r="H6" s="140">
        <v>5579573.98</v>
      </c>
      <c r="I6" s="133">
        <f t="shared" si="1"/>
        <v>11159147.96</v>
      </c>
      <c r="P6" s="137" t="s">
        <v>123</v>
      </c>
      <c r="Q6" s="127"/>
      <c r="R6" s="141"/>
      <c r="S6" s="142" t="s">
        <v>123</v>
      </c>
      <c r="T6" s="139">
        <v>0.0</v>
      </c>
      <c r="U6" s="139">
        <v>0.0</v>
      </c>
      <c r="W6" s="137" t="s">
        <v>123</v>
      </c>
      <c r="X6" s="127"/>
      <c r="Y6" s="141"/>
      <c r="Z6" s="142" t="s">
        <v>123</v>
      </c>
      <c r="AA6" s="139">
        <v>0.0</v>
      </c>
      <c r="AB6" s="139">
        <v>0.0</v>
      </c>
    </row>
    <row r="7">
      <c r="B7" s="131" t="s">
        <v>124</v>
      </c>
      <c r="C7" s="132">
        <v>1.0</v>
      </c>
      <c r="D7" s="132">
        <v>2.0</v>
      </c>
      <c r="E7" s="131" t="s">
        <v>110</v>
      </c>
      <c r="F7" s="140">
        <v>3556707.67</v>
      </c>
      <c r="G7" s="140">
        <v>3556707.67</v>
      </c>
      <c r="H7" s="140">
        <v>3556707.67</v>
      </c>
      <c r="I7" s="140">
        <v>3556707.67</v>
      </c>
      <c r="P7" s="141"/>
      <c r="Q7" s="127"/>
      <c r="R7" s="127"/>
      <c r="S7" s="142" t="s">
        <v>125</v>
      </c>
      <c r="T7" s="143" t="s">
        <v>126</v>
      </c>
      <c r="W7" s="141"/>
      <c r="X7" s="127"/>
      <c r="Y7" s="127"/>
      <c r="Z7" s="142" t="s">
        <v>125</v>
      </c>
      <c r="AA7" s="143" t="s">
        <v>126</v>
      </c>
    </row>
    <row r="8">
      <c r="B8" s="131" t="s">
        <v>127</v>
      </c>
      <c r="C8" s="132">
        <v>1.0</v>
      </c>
      <c r="D8" s="132">
        <v>2.0</v>
      </c>
      <c r="E8" s="131" t="s">
        <v>110</v>
      </c>
      <c r="F8" s="140">
        <v>9.5796619636E8</v>
      </c>
      <c r="G8" s="140">
        <v>9.5796619636E8</v>
      </c>
      <c r="H8" s="140">
        <v>9.5796619636E8</v>
      </c>
      <c r="I8" s="133">
        <f t="shared" ref="I8:I9" si="2">H8*D8</f>
        <v>1915932393</v>
      </c>
      <c r="P8" s="127"/>
      <c r="Q8" s="127"/>
      <c r="R8" s="127"/>
      <c r="S8" s="144" t="s">
        <v>92</v>
      </c>
      <c r="T8" s="145">
        <v>1341.22</v>
      </c>
      <c r="U8" s="145">
        <v>0.0</v>
      </c>
      <c r="W8" s="127"/>
      <c r="X8" s="127"/>
      <c r="Y8" s="127"/>
      <c r="Z8" s="144" t="s">
        <v>92</v>
      </c>
      <c r="AA8" s="146">
        <v>148.4</v>
      </c>
      <c r="AB8" s="145">
        <v>0.0</v>
      </c>
    </row>
    <row r="9">
      <c r="B9" s="147" t="s">
        <v>128</v>
      </c>
      <c r="C9" s="148">
        <v>1.0</v>
      </c>
      <c r="D9" s="148">
        <v>2.0</v>
      </c>
      <c r="E9" s="147" t="s">
        <v>110</v>
      </c>
      <c r="F9" s="149">
        <v>134239.0</v>
      </c>
      <c r="G9" s="149">
        <v>134239.0</v>
      </c>
      <c r="H9" s="150">
        <v>134239.0</v>
      </c>
      <c r="I9" s="133">
        <f t="shared" si="2"/>
        <v>268478</v>
      </c>
      <c r="P9" s="127"/>
      <c r="Q9" s="127"/>
      <c r="R9" s="127"/>
      <c r="S9" s="141"/>
      <c r="T9" s="151"/>
      <c r="U9" s="151"/>
      <c r="W9" s="127"/>
      <c r="X9" s="127"/>
      <c r="Y9" s="127"/>
      <c r="Z9" s="141"/>
      <c r="AA9" s="151"/>
      <c r="AB9" s="151"/>
    </row>
    <row r="10">
      <c r="B10" s="152"/>
      <c r="C10" s="152"/>
      <c r="D10" s="152"/>
      <c r="E10" s="152"/>
      <c r="F10" s="152"/>
      <c r="G10" s="153"/>
      <c r="H10" s="154" t="s">
        <v>92</v>
      </c>
      <c r="I10" s="155">
        <f>SUM(I4:I9)</f>
        <v>2941986013</v>
      </c>
      <c r="P10" s="142" t="s">
        <v>129</v>
      </c>
      <c r="Q10" s="127"/>
      <c r="R10" s="127"/>
      <c r="S10" s="127"/>
      <c r="T10" s="128"/>
      <c r="U10" s="128"/>
      <c r="W10" s="142" t="s">
        <v>129</v>
      </c>
      <c r="X10" s="127"/>
      <c r="Y10" s="127"/>
      <c r="Z10" s="127"/>
      <c r="AA10" s="128"/>
      <c r="AB10" s="128"/>
    </row>
    <row r="11">
      <c r="P11" s="156" t="s">
        <v>130</v>
      </c>
      <c r="W11" s="156" t="s">
        <v>130</v>
      </c>
    </row>
    <row r="12">
      <c r="P12" s="156" t="s">
        <v>131</v>
      </c>
      <c r="W12" s="156" t="s">
        <v>132</v>
      </c>
    </row>
    <row r="13">
      <c r="P13" s="157"/>
      <c r="Q13" s="157"/>
      <c r="R13" s="157"/>
      <c r="S13" s="157"/>
      <c r="T13" s="158"/>
      <c r="U13" s="158"/>
      <c r="W13" s="156" t="s">
        <v>133</v>
      </c>
    </row>
    <row r="14">
      <c r="P14" s="159"/>
      <c r="Q14" s="159"/>
      <c r="R14" s="159"/>
      <c r="S14" s="159"/>
      <c r="T14" s="160"/>
      <c r="U14" s="160"/>
      <c r="W14" s="161"/>
      <c r="X14" s="161"/>
      <c r="Y14" s="161"/>
      <c r="Z14" s="161"/>
      <c r="AA14" s="162"/>
      <c r="AB14" s="162"/>
    </row>
    <row r="19">
      <c r="G19" s="163"/>
    </row>
    <row r="22">
      <c r="I22" s="163"/>
    </row>
    <row r="47">
      <c r="Z47" s="164">
        <v>2.0</v>
      </c>
    </row>
  </sheetData>
  <mergeCells count="20">
    <mergeCell ref="B1:I1"/>
    <mergeCell ref="B2:B3"/>
    <mergeCell ref="C2:C3"/>
    <mergeCell ref="D2:D3"/>
    <mergeCell ref="E2:E3"/>
    <mergeCell ref="F2:F3"/>
    <mergeCell ref="G2:G3"/>
    <mergeCell ref="T7:U7"/>
    <mergeCell ref="P11:U11"/>
    <mergeCell ref="W11:AB11"/>
    <mergeCell ref="P12:U12"/>
    <mergeCell ref="W12:AB12"/>
    <mergeCell ref="W13:AB13"/>
    <mergeCell ref="H2:H3"/>
    <mergeCell ref="I2:I3"/>
    <mergeCell ref="P2:R2"/>
    <mergeCell ref="W2:Y2"/>
    <mergeCell ref="P3:R3"/>
    <mergeCell ref="W3:Y3"/>
    <mergeCell ref="AA7:AB7"/>
  </mergeCells>
  <drawing r:id="rId1"/>
</worksheet>
</file>